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05" windowWidth="19320" windowHeight="109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<sst xmlns="http://schemas.openxmlformats.org/spreadsheetml/2006/main" count="443" uniqueCount="395">
  <si>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</si>
  <si>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</si>
  <si>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</si>
  <si>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</si>
  <si>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</si>
  <si>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</si>
  <si>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</si>
  <si>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</si>
  <si>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</si>
  <si>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</si>
  <si>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</si>
  <si>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</si>
  <si>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</si>
  <si>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</si>
  <si>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</si>
  <si>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</si>
  <si>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</si>
  <si>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</si>
  <si>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</si>
  <si>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</si>
  <si>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</si>
  <si>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</si>
  <si>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</si>
  <si>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</si>
  <si>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</si>
  <si>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</si>
  <si>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</si>
  <si>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</si>
  <si>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</si>
  <si>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</si>
  <si>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</si>
  <si>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</si>
  <si>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</si>
  <si>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</si>
  <si>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</si>
  <si>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</si>
  <si>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</si>
  <si>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</si>
  <si>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</si>
  <si>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</si>
  <si>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</si>
  <si>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</si>
  <si>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</si>
  <si>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</si>
  <si>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</si>
  <si>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</si>
  <si>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</si>
  <si>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</si>
  <si>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</si>
  <si>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</si>
  <si>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</si>
  <si>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</si>
  <si>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</si>
  <si>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</si>
  <si>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</si>
  <si>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</si>
  <si>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</si>
  <si>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</si>
  <si>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</si>
  <si>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</si>
  <si>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</si>
  <si>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</si>
  <si>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</si>
  <si>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</si>
  <si>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</si>
  <si>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</si>
  <si>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</si>
  <si>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</si>
  <si>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</si>
  <si>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</si>
  <si>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</si>
  <si>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</si>
  <si>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</si>
  <si>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</si>
  <si>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</si>
  <si>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</si>
  <si>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</si>
  <si>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</si>
  <si>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</si>
  <si>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</si>
  <si>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</si>
  <si>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</si>
  <si>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</si>
  <si>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</si>
  <si>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</si>
  <si>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</si>
  <si>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</si>
  <si>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</si>
  <si>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</si>
  <si>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</si>
  <si>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</si>
  <si>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</si>
  <si>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</si>
  <si>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</si>
  <si>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</si>
  <si>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</si>
  <si>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</si>
  <si>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</si>
  <si>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</si>
  <si>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</si>
  <si>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</si>
  <si>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</si>
  <si>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</si>
  <si>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</si>
  <si>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</si>
  <si>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</si>
  <si>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</si>
  <si>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</si>
  <si>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</si>
  <si>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</si>
  <si>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</si>
  <si>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</si>
  <si>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</si>
  <si>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</si>
  <si>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</si>
  <si>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</si>
  <si>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</si>
  <si>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</si>
  <si>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</si>
  <si>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</si>
  <si>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</si>
  <si>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</si>
  <si>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</si>
  <si>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</si>
  <si>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</si>
  <si>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</si>
  <si>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</si>
  <si>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</si>
  <si>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</si>
  <si>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</si>
  <si>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</si>
  <si>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</si>
  <si>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</si>
  <si>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</si>
  <si>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</si>
  <si>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</si>
  <si>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</si>
  <si>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</si>
  <si>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</si>
  <si>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</si>
  <si>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</si>
  <si>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</si>
  <si>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</si>
  <si>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</si>
  <si>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</si>
  <si>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</si>
  <si>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</si>
  <si>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</si>
  <si>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</si>
  <si>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</si>
  <si>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</si>
  <si>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</si>
  <si>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</si>
  <si>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</si>
  <si>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</si>
  <si>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</si>
  <si>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</si>
  <si>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</si>
  <si>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</si>
  <si>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</si>
  <si>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</si>
  <si>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</si>
  <si>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</si>
  <si>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</si>
  <si>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</si>
  <si>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</si>
  <si>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</si>
  <si>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</si>
  <si>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</si>
  <si>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</si>
  <si>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</si>
  <si>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</si>
  <si>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</si>
  <si>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</si>
  <si>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</si>
  <si>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</si>
  <si>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</si>
  <si>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</si>
  <si>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</si>
  <si>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</si>
  <si>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</si>
  <si>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</si>
  <si>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</si>
  <si>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</si>
  <si>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</si>
  <si>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</si>
  <si>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</si>
  <si>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</si>
  <si>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</si>
  <si>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</si>
  <si>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</si>
  <si>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</si>
  <si>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</si>
  <si>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</si>
  <si>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</si>
  <si>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</si>
  <si>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</si>
  <si>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</si>
  <si>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</si>
  <si>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</si>
  <si>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</si>
  <si>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</si>
  <si>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</si>
  <si>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</si>
  <si>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</si>
  <si>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</si>
  <si>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</si>
  <si>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</si>
  <si>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</si>
  <si>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</si>
  <si>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</si>
  <si>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</si>
  <si>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</si>
  <si>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</si>
  <si>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</si>
  <si>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</si>
  <si>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</si>
  <si>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</si>
  <si>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</si>
  <si>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</si>
  <si>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</si>
  <si>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</si>
  <si>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</si>
  <si>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</si>
  <si>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</si>
  <si>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</si>
  <si>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</si>
  <si>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</si>
  <si>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</si>
  <si>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</si>
  <si>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</si>
  <si>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</si>
  <si>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</si>
  <si>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</si>
  <si>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</si>
  <si>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</si>
  <si>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</si>
  <si>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</si>
  <si>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</si>
  <si>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</si>
  <si>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</si>
  <si>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</si>
  <si>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</si>
  <si>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</si>
  <si>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</si>
  <si>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</si>
  <si>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</si>
  <si>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</si>
  <si>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</si>
  <si>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</si>
  <si>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</si>
  <si>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</si>
  <si>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</si>
  <si>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</si>
  <si>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</si>
  <si>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</si>
  <si>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</si>
  <si>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</si>
  <si>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</si>
  <si>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</si>
  <si>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</si>
  <si>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</si>
  <si>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</si>
  <si>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</si>
  <si>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</si>
  <si>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</si>
  <si>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</si>
  <si>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</si>
  <si>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</si>
  <si>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</si>
  <si>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</si>
  <si>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</si>
  <si>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</si>
  <si>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</si>
  <si>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</si>
  <si>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</si>
  <si>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</si>
  <si>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</si>
  <si>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</si>
  <si>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</si>
  <si>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</si>
  <si>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</si>
  <si>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</si>
  <si>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</si>
  <si>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</si>
  <si>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</si>
  <si>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</si>
  <si>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</si>
  <si>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</si>
  <si>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</si>
  <si>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</si>
  <si>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</si>
  <si>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</si>
  <si>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</si>
  <si>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</si>
  <si>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</si>
  <si>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</si>
  <si>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</si>
  <si>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</si>
  <si>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</si>
  <si>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</si>
  <si>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</si>
  <si>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</si>
  <si>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</si>
  <si>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</si>
  <si>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</si>
  <si>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</si>
  <si>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</si>
  <si>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</si>
  <si>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</si>
  <si>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</si>
  <si>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</si>
  <si>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</si>
  <si>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</si>
  <si>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</si>
  <si>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</si>
  <si>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</si>
  <si>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</si>
  <si>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</si>
  <si>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</si>
  <si>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</si>
  <si>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</si>
  <si>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</si>
  <si>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</si>
  <si>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</si>
  <si>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</si>
  <si>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</si>
  <si>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</si>
  <si>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</si>
  <si>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</si>
  <si>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</si>
  <si>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</si>
  <si>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</si>
  <si>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</si>
  <si>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</si>
  <si>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</si>
  <si>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</si>
  <si>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</si>
  <si>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</si>
  <si>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</si>
  <si>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</si>
  <si>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</si>
  <si>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</si>
  <si>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</si>
  <si>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</si>
  <si>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</si>
  <si>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</si>
  <si>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</si>
  <si>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</si>
  <si>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</si>
  <si>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</si>
  <si>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</si>
  <si>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</si>
  <si>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</si>
  <si>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</si>
  <si>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</si>
  <si>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</si>
  <si>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</si>
  <si>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</si>
  <si>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</si>
  <si>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</si>
  <si>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</si>
  <si>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</si>
  <si>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</si>
  <si>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</si>
  <si>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</si>
  <si>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</si>
  <si>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</si>
  <si>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</si>
  <si>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</si>
  <si>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</si>
  <si>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</si>
  <si>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</si>
  <si>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</si>
  <si>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Programul national de diagnostic si tratament cu ajutorul aparaturii de inalta performanta</t>
  </si>
  <si>
    <t xml:space="preserve">    ~ medicamente 40% - conform HG nr.186/2009 privind aprobarea Programului pentru compensarea cu 90% a preţului de referinţă al medicamentelor, cu modificarile si completarile ulterioare</t>
  </si>
  <si>
    <t>Venituri din contributia datorata pentru volume de medicamente consumate care depasesc volumele stabilite prin contracte</t>
  </si>
  <si>
    <t xml:space="preserve">    ~  cost volum-rezultat</t>
  </si>
  <si>
    <t xml:space="preserve">    ~  cost volum</t>
  </si>
  <si>
    <t xml:space="preserve">    ~ Subprogramul de diagnostic genetic al tumorilor solide maligne ( sarcom Ewing si neuroblastom ) la copii si adulti</t>
  </si>
  <si>
    <t xml:space="preserve">     ~ influente financiare salariale conform O.G. nr.7 /2017 </t>
  </si>
  <si>
    <t>LEI</t>
  </si>
  <si>
    <t>Contributii pentru concedii si indemnizatii de la persoane juridice sau fizice</t>
  </si>
  <si>
    <t>Contributii pentru concedii si indemnizatii datorate de persoanele aflate in somaj</t>
  </si>
  <si>
    <t>20.05.07</t>
  </si>
  <si>
    <t>20.05.07.01</t>
  </si>
  <si>
    <t>20.05.07.02</t>
  </si>
  <si>
    <t>21.05.24</t>
  </si>
  <si>
    <t>21.05.25</t>
  </si>
  <si>
    <t>Contributii pentru concedii si indemnizatii datorate de asigurati</t>
  </si>
  <si>
    <t>Director Economic</t>
  </si>
  <si>
    <t>Ec. Chitariu Mihaela</t>
  </si>
  <si>
    <t>Ec. Topala Bianca</t>
  </si>
  <si>
    <t>CONT DE EXECUTIE VENITURI OCTOMBRIE  2017</t>
  </si>
  <si>
    <t>CONT DE EXECUTIE CHELTUIELI OCTOMBRIE 2017</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</si>
</sst>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0">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175" fontId="33" fillId="0" borderId="10" xfId="65" applyNumberFormat="1" applyFont="1" applyFill="1" applyBorder="1" applyAlignment="1">
      <alignment wrapText="1"/>
      <protection/>
    </xf>
    <xf numFmtId="175" fontId="21" fillId="0" borderId="10" xfId="65" applyNumberFormat="1" applyFont="1" applyFill="1" applyBorder="1" applyAlignment="1">
      <alignment wrapText="1"/>
      <protection/>
    </xf>
    <xf numFmtId="175" fontId="0" fillId="24" borderId="10" xfId="65" applyNumberFormat="1" applyFont="1" applyFill="1" applyBorder="1" applyAlignment="1">
      <alignment vertical="center" wrapText="1"/>
      <protection/>
    </xf>
    <xf numFmtId="4" fontId="23" fillId="24" borderId="0" xfId="0" applyNumberFormat="1" applyFont="1" applyFill="1" applyBorder="1" applyAlignment="1">
      <alignment/>
    </xf>
    <xf numFmtId="2" fontId="25" fillId="24" borderId="10" xfId="0" applyNumberFormat="1" applyFont="1" applyFill="1" applyBorder="1" applyAlignment="1">
      <alignment horizontal="left"/>
    </xf>
    <xf numFmtId="2" fontId="23" fillId="24" borderId="10" xfId="0" applyNumberFormat="1" applyFont="1" applyFill="1" applyBorder="1" applyAlignment="1">
      <alignment wrapText="1"/>
    </xf>
    <xf numFmtId="4" fontId="0" fillId="24" borderId="0" xfId="0" applyNumberFormat="1" applyFill="1" applyBorder="1" applyAlignment="1">
      <alignment/>
    </xf>
    <xf numFmtId="0" fontId="0" fillId="24" borderId="0" xfId="0" applyFill="1" applyBorder="1" applyAlignment="1">
      <alignment/>
    </xf>
    <xf numFmtId="0" fontId="0" fillId="24" borderId="0" xfId="0" applyFill="1" applyAlignment="1">
      <alignment/>
    </xf>
    <xf numFmtId="2" fontId="0" fillId="24" borderId="10" xfId="0" applyNumberFormat="1" applyFont="1" applyFill="1" applyBorder="1" applyAlignment="1">
      <alignment wrapText="1"/>
    </xf>
    <xf numFmtId="4" fontId="23" fillId="24" borderId="10" xfId="0" applyNumberFormat="1" applyFont="1" applyFill="1" applyBorder="1" applyAlignment="1">
      <alignment/>
    </xf>
    <xf numFmtId="4" fontId="0" fillId="24" borderId="10" xfId="0" applyNumberFormat="1" applyFont="1" applyFill="1" applyBorder="1" applyAlignment="1">
      <alignmen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N144"/>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B2" sqref="B2"/>
    </sheetView>
  </sheetViews>
  <sheetFormatPr defaultColWidth="9.140625" defaultRowHeight="12.75"/>
  <cols>
    <col min="1" max="1" width="10.28125" style="1" bestFit="1" customWidth="1"/>
    <col min="2" max="2" width="57.57421875" style="9" customWidth="1"/>
    <col min="3" max="3" width="14.00390625" style="35" customWidth="1"/>
    <col min="4" max="4" width="14.421875" style="35" customWidth="1"/>
    <col min="5" max="6" width="18.00390625" style="9" customWidth="1"/>
    <col min="7" max="7" width="10.8515625" style="3" customWidth="1"/>
    <col min="8" max="8" width="11.00390625" style="3" customWidth="1"/>
    <col min="9" max="9" width="10.28125" style="3" customWidth="1"/>
    <col min="10" max="10" width="9.140625" style="3" customWidth="1"/>
    <col min="11" max="11" width="10.00390625" style="3" customWidth="1"/>
    <col min="12" max="12" width="10.7109375" style="3" customWidth="1"/>
    <col min="13" max="13" width="10.00390625" style="3" customWidth="1"/>
    <col min="14" max="14" width="10.28125" style="3" customWidth="1"/>
    <col min="15" max="15" width="10.00390625" style="3" customWidth="1"/>
    <col min="16" max="16" width="10.8515625" style="3" customWidth="1"/>
    <col min="17" max="17" width="9.140625" style="3" customWidth="1"/>
    <col min="18" max="18" width="9.7109375" style="3" customWidth="1"/>
    <col min="19" max="19" width="10.140625" style="3" customWidth="1"/>
    <col min="20" max="20" width="10.8515625" style="3" customWidth="1"/>
    <col min="21" max="21" width="9.7109375" style="3" customWidth="1"/>
    <col min="22" max="23" width="10.57421875" style="3" customWidth="1"/>
    <col min="24" max="24" width="10.8515625" style="3" customWidth="1"/>
    <col min="25" max="25" width="9.8515625" style="3" customWidth="1"/>
    <col min="26" max="26" width="9.00390625" style="3" customWidth="1"/>
    <col min="27" max="27" width="10.140625" style="3" customWidth="1"/>
    <col min="28" max="28" width="10.57421875" style="3" customWidth="1"/>
    <col min="29" max="29" width="10.7109375" style="3" customWidth="1"/>
    <col min="30" max="30" width="9.28125" style="3" customWidth="1"/>
    <col min="31" max="31" width="10.28125" style="3" customWidth="1"/>
    <col min="32" max="32" width="9.8515625" style="3" customWidth="1"/>
    <col min="33" max="33" width="10.7109375" style="3" customWidth="1"/>
    <col min="34" max="34" width="10.00390625" style="3" customWidth="1"/>
    <col min="35" max="35" width="10.28125" style="3" customWidth="1"/>
    <col min="36" max="36" width="9.57421875" style="3" customWidth="1"/>
    <col min="37" max="37" width="10.7109375" style="3" customWidth="1"/>
    <col min="38" max="38" width="10.140625" style="3" bestFit="1" customWidth="1"/>
    <col min="39" max="39" width="10.57421875" style="3" customWidth="1"/>
    <col min="40" max="40" width="10.00390625" style="3" customWidth="1"/>
    <col min="41" max="41" width="10.8515625" style="3" customWidth="1"/>
    <col min="42" max="42" width="10.140625" style="3" customWidth="1"/>
    <col min="43" max="43" width="9.7109375" style="3" customWidth="1"/>
    <col min="44" max="44" width="10.8515625" style="3" customWidth="1"/>
    <col min="45" max="45" width="11.140625" style="3" customWidth="1"/>
    <col min="46" max="46" width="9.140625" style="3" customWidth="1"/>
    <col min="47" max="47" width="10.57421875" style="3" customWidth="1"/>
    <col min="48" max="48" width="9.8515625" style="3" customWidth="1"/>
    <col min="49" max="49" width="10.8515625" style="3" customWidth="1"/>
    <col min="50" max="50" width="10.28125" style="3" customWidth="1"/>
    <col min="51" max="51" width="8.57421875" style="3" customWidth="1"/>
    <col min="52" max="52" width="10.421875" style="3" customWidth="1"/>
    <col min="53" max="54" width="9.8515625" style="3" customWidth="1"/>
    <col min="55" max="55" width="9.28125" style="3" customWidth="1"/>
    <col min="56" max="56" width="9.00390625" style="3" customWidth="1"/>
    <col min="57" max="57" width="10.421875" style="3" customWidth="1"/>
    <col min="58" max="58" width="11.28125" style="3" customWidth="1"/>
    <col min="59" max="59" width="9.8515625" style="3" customWidth="1"/>
    <col min="60" max="60" width="10.421875" style="3" customWidth="1"/>
    <col min="61" max="61" width="9.7109375" style="3" customWidth="1"/>
    <col min="62" max="62" width="11.140625" style="3" customWidth="1"/>
    <col min="63" max="63" width="10.421875" style="3" customWidth="1"/>
    <col min="64" max="64" width="10.00390625" style="3" customWidth="1"/>
    <col min="65" max="65" width="10.140625" style="3" customWidth="1"/>
    <col min="66" max="66" width="10.7109375" style="3" customWidth="1"/>
    <col min="67" max="67" width="11.140625" style="3" customWidth="1"/>
    <col min="68" max="68" width="9.57421875" style="3" customWidth="1"/>
    <col min="69" max="69" width="11.28125" style="3" customWidth="1"/>
    <col min="70" max="70" width="11.00390625" style="3" customWidth="1"/>
    <col min="71" max="71" width="9.8515625" style="3" customWidth="1"/>
    <col min="72" max="72" width="10.7109375" style="3" customWidth="1"/>
    <col min="73" max="73" width="10.28125" style="3" customWidth="1"/>
    <col min="74" max="74" width="10.57421875" style="3" customWidth="1"/>
    <col min="75" max="75" width="9.57421875" style="3" customWidth="1"/>
    <col min="76" max="76" width="8.421875" style="3" customWidth="1"/>
    <col min="77" max="77" width="10.7109375" style="3" customWidth="1"/>
    <col min="78" max="78" width="10.140625" style="3" customWidth="1"/>
    <col min="79" max="79" width="10.7109375" style="3" customWidth="1"/>
    <col min="80" max="80" width="9.8515625" style="3" customWidth="1"/>
    <col min="81" max="81" width="9.7109375" style="3" customWidth="1"/>
    <col min="82" max="82" width="10.00390625" style="3" customWidth="1"/>
    <col min="83" max="83" width="11.421875" style="3" customWidth="1"/>
    <col min="84" max="84" width="10.00390625" style="3" customWidth="1"/>
    <col min="85" max="85" width="9.7109375" style="3" customWidth="1"/>
    <col min="86" max="86" width="10.00390625" style="3" customWidth="1"/>
    <col min="87" max="87" width="10.7109375" style="3" customWidth="1"/>
    <col min="88" max="88" width="9.28125" style="3" customWidth="1"/>
    <col min="89" max="89" width="10.7109375" style="3" customWidth="1"/>
    <col min="90" max="90" width="10.140625" style="3" customWidth="1"/>
    <col min="91" max="91" width="10.8515625" style="3" customWidth="1"/>
    <col min="92" max="92" width="11.140625" style="3" customWidth="1"/>
    <col min="93" max="95" width="10.28125" style="3" customWidth="1"/>
    <col min="96" max="96" width="9.57421875" style="3" customWidth="1"/>
    <col min="97" max="97" width="10.28125" style="3" customWidth="1"/>
    <col min="98" max="98" width="9.57421875" style="3" customWidth="1"/>
    <col min="99" max="99" width="10.140625" style="3" customWidth="1"/>
    <col min="100" max="100" width="8.8515625" style="3" customWidth="1"/>
    <col min="101" max="101" width="9.421875" style="3" customWidth="1"/>
    <col min="102" max="102" width="10.28125" style="3" customWidth="1"/>
    <col min="103" max="103" width="9.8515625" style="3" customWidth="1"/>
    <col min="104" max="104" width="9.57421875" style="3" customWidth="1"/>
    <col min="105" max="105" width="9.00390625" style="3" customWidth="1"/>
    <col min="106" max="106" width="9.7109375" style="3" customWidth="1"/>
    <col min="107" max="108" width="10.421875" style="3" customWidth="1"/>
    <col min="109" max="109" width="10.140625" style="3" customWidth="1"/>
    <col min="110" max="110" width="10.28125" style="3" customWidth="1"/>
    <col min="111" max="111" width="11.57421875" style="3" customWidth="1"/>
    <col min="112" max="113" width="11.140625" style="3" customWidth="1"/>
    <col min="114" max="114" width="9.8515625" style="3" customWidth="1"/>
    <col min="115" max="115" width="8.57421875" style="3" customWidth="1"/>
    <col min="116" max="116" width="10.28125" style="3" customWidth="1"/>
    <col min="117" max="117" width="10.00390625" style="3" customWidth="1"/>
    <col min="118" max="118" width="9.8515625" style="3" customWidth="1"/>
    <col min="119" max="119" width="10.140625" style="3" customWidth="1"/>
    <col min="120" max="120" width="11.7109375" style="3" customWidth="1"/>
    <col min="121" max="121" width="8.140625" style="3" customWidth="1"/>
    <col min="122" max="122" width="8.57421875" style="3" customWidth="1"/>
    <col min="123" max="123" width="10.140625" style="3" customWidth="1"/>
    <col min="124" max="124" width="11.7109375" style="3" customWidth="1"/>
    <col min="125" max="125" width="9.57421875" style="3" customWidth="1"/>
    <col min="126" max="126" width="9.421875" style="3" customWidth="1"/>
    <col min="127" max="127" width="12.28125" style="3" customWidth="1"/>
    <col min="128" max="128" width="11.421875" style="3" customWidth="1"/>
    <col min="129" max="129" width="11.57421875" style="3" customWidth="1"/>
    <col min="130" max="130" width="11.421875" style="3" customWidth="1"/>
    <col min="131" max="131" width="14.28125" style="3" customWidth="1"/>
    <col min="132" max="132" width="10.57421875" style="3" customWidth="1"/>
    <col min="133" max="133" width="11.7109375" style="3" bestFit="1" customWidth="1"/>
    <col min="134" max="134" width="11.00390625" style="3" customWidth="1"/>
    <col min="135" max="135" width="12.00390625" style="3" customWidth="1"/>
    <col min="136" max="136" width="10.8515625" style="3" customWidth="1"/>
    <col min="137" max="137" width="11.57421875" style="3" customWidth="1"/>
    <col min="138" max="138" width="9.8515625" style="3" customWidth="1"/>
    <col min="139" max="139" width="10.57421875" style="3" customWidth="1"/>
    <col min="140" max="141" width="9.140625" style="3" customWidth="1"/>
    <col min="142" max="142" width="10.57421875" style="3" customWidth="1"/>
    <col min="143" max="143" width="9.8515625" style="3" customWidth="1"/>
    <col min="144" max="144" width="10.140625" style="3" customWidth="1"/>
    <col min="145" max="146" width="9.140625" style="3" customWidth="1"/>
    <col min="147" max="147" width="10.57421875" style="3" customWidth="1"/>
    <col min="148" max="148" width="10.00390625" style="3" customWidth="1"/>
    <col min="149" max="149" width="9.8515625" style="3" customWidth="1"/>
    <col min="150" max="151" width="9.140625" style="3" customWidth="1"/>
    <col min="152" max="152" width="10.421875" style="3" customWidth="1"/>
    <col min="153" max="153" width="9.7109375" style="3" customWidth="1"/>
    <col min="154" max="154" width="10.00390625" style="3" customWidth="1"/>
    <col min="155" max="156" width="9.140625" style="3" customWidth="1"/>
    <col min="157" max="157" width="10.140625" style="3" customWidth="1"/>
    <col min="158" max="158" width="12.7109375" style="3" bestFit="1" customWidth="1"/>
    <col min="159" max="170" width="9.140625" style="3" customWidth="1"/>
    <col min="171" max="16384" width="9.140625" style="9" customWidth="1"/>
  </cols>
  <sheetData>
    <row r="1" spans="2:131" ht="18.75">
      <c r="B1" s="15" t="s">
        <v>393</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row>
    <row r="2" spans="2:131"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row>
    <row r="3" spans="1:157" ht="12.75">
      <c r="A3" s="4"/>
      <c r="B3" s="18"/>
      <c r="C3" s="2"/>
      <c r="D3" s="2"/>
      <c r="E3" s="2"/>
      <c r="F3" s="2"/>
      <c r="FA3" s="19"/>
    </row>
    <row r="4" spans="2:157" ht="12.75" customHeight="1">
      <c r="B4" s="3"/>
      <c r="C4" s="21"/>
      <c r="D4" s="21"/>
      <c r="E4" s="2"/>
      <c r="F4" s="22" t="s">
        <v>381</v>
      </c>
      <c r="G4" s="135"/>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9"/>
      <c r="ED4" s="139"/>
      <c r="EE4" s="139"/>
      <c r="EF4" s="139"/>
      <c r="EG4" s="139"/>
      <c r="EH4" s="136"/>
      <c r="EI4" s="136"/>
      <c r="EJ4" s="136"/>
      <c r="EK4" s="136"/>
      <c r="EL4" s="136"/>
      <c r="EM4" s="136"/>
      <c r="EN4" s="136"/>
      <c r="EO4" s="136"/>
      <c r="EP4" s="136"/>
      <c r="EQ4" s="136"/>
      <c r="ER4" s="136"/>
      <c r="ES4" s="136"/>
      <c r="ET4" s="136"/>
      <c r="EU4" s="136"/>
      <c r="EV4" s="136"/>
      <c r="EW4" s="136"/>
      <c r="EX4" s="136"/>
      <c r="EY4" s="136"/>
      <c r="EZ4" s="136"/>
      <c r="FA4" s="136"/>
    </row>
    <row r="5" spans="1:170" s="25" customFormat="1" ht="76.5">
      <c r="A5" s="36" t="s">
        <v>0</v>
      </c>
      <c r="B5" s="36" t="s">
        <v>1</v>
      </c>
      <c r="C5" s="36" t="s">
        <v>2</v>
      </c>
      <c r="D5" s="37" t="s">
        <v>3</v>
      </c>
      <c r="E5" s="36" t="s">
        <v>4</v>
      </c>
      <c r="F5" s="36" t="s">
        <v>5</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0"/>
      <c r="FC5" s="20"/>
      <c r="FD5" s="20"/>
      <c r="FE5" s="20"/>
      <c r="FF5" s="20"/>
      <c r="FG5" s="20"/>
      <c r="FH5" s="20"/>
      <c r="FI5" s="20"/>
      <c r="FJ5" s="20"/>
      <c r="FK5" s="20"/>
      <c r="FL5" s="20"/>
      <c r="FM5" s="20"/>
      <c r="FN5" s="20"/>
    </row>
    <row r="6" spans="1:170" s="28" customFormat="1" ht="12.75">
      <c r="A6" s="38"/>
      <c r="B6" s="39"/>
      <c r="C6" s="55">
        <v>1</v>
      </c>
      <c r="D6" s="38" t="s">
        <v>139</v>
      </c>
      <c r="E6" s="55">
        <v>2</v>
      </c>
      <c r="F6" s="38" t="s">
        <v>6</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7"/>
      <c r="FC6" s="27"/>
      <c r="FD6" s="27"/>
      <c r="FE6" s="27"/>
      <c r="FF6" s="27"/>
      <c r="FG6" s="27"/>
      <c r="FH6" s="27"/>
      <c r="FI6" s="27"/>
      <c r="FJ6" s="27"/>
      <c r="FK6" s="27"/>
      <c r="FL6" s="27"/>
      <c r="FM6" s="27"/>
      <c r="FN6" s="27"/>
    </row>
    <row r="7" spans="1:159" ht="12.75">
      <c r="A7" s="40" t="s">
        <v>7</v>
      </c>
      <c r="B7" s="41" t="s">
        <v>8</v>
      </c>
      <c r="C7" s="10">
        <f>+C8+C59</f>
        <v>150877690</v>
      </c>
      <c r="D7" s="10">
        <f>+D8+D59</f>
        <v>150877690</v>
      </c>
      <c r="E7" s="10">
        <f>+E8+E59</f>
        <v>127161444</v>
      </c>
      <c r="F7" s="10">
        <f>+F8+F59</f>
        <v>13577988</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2"/>
      <c r="FC7" s="2"/>
    </row>
    <row r="8" spans="1:159" ht="12.75">
      <c r="A8" s="40" t="s">
        <v>9</v>
      </c>
      <c r="B8" s="41" t="s">
        <v>10</v>
      </c>
      <c r="C8" s="10">
        <f>+C14+C46+C9</f>
        <v>140055200</v>
      </c>
      <c r="D8" s="10">
        <f>+D14+D46+D9</f>
        <v>140055200</v>
      </c>
      <c r="E8" s="10">
        <f>+E14+E46+E9</f>
        <v>122295839</v>
      </c>
      <c r="F8" s="10">
        <f>+F14+F46+F9</f>
        <v>13099433</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2"/>
      <c r="FC8" s="2"/>
    </row>
    <row r="9" spans="1:159" ht="12.75">
      <c r="A9" s="40" t="s">
        <v>11</v>
      </c>
      <c r="B9" s="41" t="s">
        <v>12</v>
      </c>
      <c r="C9" s="10">
        <f>+C10+C11+C12+C13</f>
        <v>0</v>
      </c>
      <c r="D9" s="10">
        <f>+D10+D11+D12+D13</f>
        <v>0</v>
      </c>
      <c r="E9" s="10">
        <f>+E10+E11+E12+E13</f>
        <v>0</v>
      </c>
      <c r="F9" s="10">
        <f>+F10+F11+F12+F13</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2"/>
      <c r="FC9" s="2"/>
    </row>
    <row r="10" spans="1:159" ht="38.25">
      <c r="A10" s="40" t="s">
        <v>13</v>
      </c>
      <c r="B10" s="41" t="s">
        <v>14</v>
      </c>
      <c r="C10" s="10"/>
      <c r="D10" s="7"/>
      <c r="E10" s="10"/>
      <c r="F10" s="10"/>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2"/>
      <c r="FC10" s="2"/>
    </row>
    <row r="11" spans="1:159" ht="38.25">
      <c r="A11" s="40" t="s">
        <v>15</v>
      </c>
      <c r="B11" s="41" t="s">
        <v>16</v>
      </c>
      <c r="C11" s="10"/>
      <c r="D11" s="7"/>
      <c r="E11" s="10"/>
      <c r="F11" s="10"/>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2"/>
      <c r="FC11" s="2"/>
    </row>
    <row r="12" spans="1:159" ht="25.5">
      <c r="A12" s="40"/>
      <c r="B12" s="105" t="s">
        <v>338</v>
      </c>
      <c r="C12" s="10"/>
      <c r="D12" s="7"/>
      <c r="E12" s="10"/>
      <c r="F12" s="10"/>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2"/>
      <c r="FC12" s="2"/>
    </row>
    <row r="13" spans="1:159" ht="38.25">
      <c r="A13" s="40"/>
      <c r="B13" s="105" t="s">
        <v>376</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2"/>
      <c r="FC13" s="2"/>
    </row>
    <row r="14" spans="1:159" ht="12.75">
      <c r="A14" s="40" t="s">
        <v>17</v>
      </c>
      <c r="B14" s="41" t="s">
        <v>18</v>
      </c>
      <c r="C14" s="10">
        <f>+C15+C26</f>
        <v>139731200</v>
      </c>
      <c r="D14" s="10">
        <f>+D15+D26</f>
        <v>139731200</v>
      </c>
      <c r="E14" s="10">
        <f>+E15+E26</f>
        <v>122093240</v>
      </c>
      <c r="F14" s="10">
        <f>+F15+F26</f>
        <v>13074943</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2"/>
      <c r="FC14" s="2"/>
    </row>
    <row r="15" spans="1:159" ht="12.75">
      <c r="A15" s="40" t="s">
        <v>19</v>
      </c>
      <c r="B15" s="41" t="s">
        <v>20</v>
      </c>
      <c r="C15" s="10">
        <f>+C16+C23</f>
        <v>68168200</v>
      </c>
      <c r="D15" s="10">
        <f>+D16+D23</f>
        <v>68168200</v>
      </c>
      <c r="E15" s="10">
        <f>+E16+E23</f>
        <v>58784628</v>
      </c>
      <c r="F15" s="10">
        <f>+F16+F23</f>
        <v>6462397</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2"/>
      <c r="FC15" s="2"/>
    </row>
    <row r="16" spans="1:159" ht="25.5">
      <c r="A16" s="40" t="s">
        <v>21</v>
      </c>
      <c r="B16" s="41" t="s">
        <v>22</v>
      </c>
      <c r="C16" s="10">
        <v>64183840</v>
      </c>
      <c r="D16" s="10">
        <v>64183840</v>
      </c>
      <c r="E16" s="10">
        <f>E17+E18+E20+E21+E22+E19</f>
        <v>58463188</v>
      </c>
      <c r="F16" s="10">
        <f>F17+F18+F20+F21+F22+F19</f>
        <v>6140957</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2"/>
      <c r="FC16" s="2"/>
    </row>
    <row r="17" spans="1:159" ht="25.5">
      <c r="A17" s="42" t="s">
        <v>23</v>
      </c>
      <c r="B17" s="43" t="s">
        <v>24</v>
      </c>
      <c r="C17" s="10"/>
      <c r="D17" s="7"/>
      <c r="E17" s="7">
        <v>49827086</v>
      </c>
      <c r="F17" s="7">
        <v>5489369</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2"/>
      <c r="FC17" s="2"/>
    </row>
    <row r="18" spans="1:159" ht="25.5">
      <c r="A18" s="42" t="s">
        <v>25</v>
      </c>
      <c r="B18" s="43" t="s">
        <v>26</v>
      </c>
      <c r="C18" s="10"/>
      <c r="D18" s="7"/>
      <c r="E18" s="7">
        <v>392396</v>
      </c>
      <c r="F18" s="7">
        <v>32534</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2"/>
      <c r="FC18" s="2"/>
    </row>
    <row r="19" spans="1:159" ht="12.75">
      <c r="A19" s="42" t="s">
        <v>27</v>
      </c>
      <c r="B19" s="43" t="s">
        <v>28</v>
      </c>
      <c r="C19" s="10"/>
      <c r="D19" s="7"/>
      <c r="E19" s="7"/>
      <c r="F19" s="7"/>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2"/>
      <c r="FC19" s="2"/>
    </row>
    <row r="20" spans="1:159" ht="25.5">
      <c r="A20" s="42" t="s">
        <v>29</v>
      </c>
      <c r="B20" s="43" t="s">
        <v>30</v>
      </c>
      <c r="C20" s="10"/>
      <c r="D20" s="7"/>
      <c r="E20" s="7">
        <f>3485144+4615805</f>
        <v>8100949</v>
      </c>
      <c r="F20" s="7">
        <v>603625</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2"/>
      <c r="FC20" s="2"/>
    </row>
    <row r="21" spans="1:159" ht="25.5">
      <c r="A21" s="42" t="s">
        <v>31</v>
      </c>
      <c r="B21" s="43" t="s">
        <v>32</v>
      </c>
      <c r="C21" s="10"/>
      <c r="D21" s="7"/>
      <c r="E21" s="7">
        <v>142757</v>
      </c>
      <c r="F21" s="7">
        <v>15429</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2"/>
      <c r="FC21" s="2"/>
    </row>
    <row r="22" spans="1:159" ht="43.5" customHeight="1">
      <c r="A22" s="42" t="s">
        <v>33</v>
      </c>
      <c r="B22" s="44" t="s">
        <v>34</v>
      </c>
      <c r="C22" s="10"/>
      <c r="D22" s="7"/>
      <c r="E22" s="7"/>
      <c r="F22" s="7"/>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2"/>
      <c r="FC22" s="2"/>
    </row>
    <row r="23" spans="1:170" s="131" customFormat="1" ht="12.75">
      <c r="A23" s="42" t="s">
        <v>384</v>
      </c>
      <c r="B23" s="128" t="s">
        <v>190</v>
      </c>
      <c r="C23" s="133">
        <v>3984360</v>
      </c>
      <c r="D23" s="133">
        <v>3984360</v>
      </c>
      <c r="E23" s="133">
        <f>E24+E25</f>
        <v>321440</v>
      </c>
      <c r="F23" s="133">
        <f>F24+F25</f>
        <v>321440</v>
      </c>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9"/>
      <c r="FC23" s="129"/>
      <c r="FD23" s="130"/>
      <c r="FE23" s="130"/>
      <c r="FF23" s="130"/>
      <c r="FG23" s="130"/>
      <c r="FH23" s="130"/>
      <c r="FI23" s="130"/>
      <c r="FJ23" s="130"/>
      <c r="FK23" s="130"/>
      <c r="FL23" s="130"/>
      <c r="FM23" s="130"/>
      <c r="FN23" s="130"/>
    </row>
    <row r="24" spans="1:170" s="131" customFormat="1" ht="25.5">
      <c r="A24" s="42" t="s">
        <v>385</v>
      </c>
      <c r="B24" s="132" t="s">
        <v>382</v>
      </c>
      <c r="C24" s="133"/>
      <c r="D24" s="134"/>
      <c r="E24" s="134">
        <v>321440</v>
      </c>
      <c r="F24" s="134">
        <v>321440</v>
      </c>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9"/>
      <c r="FC24" s="129"/>
      <c r="FD24" s="130"/>
      <c r="FE24" s="130"/>
      <c r="FF24" s="130"/>
      <c r="FG24" s="130"/>
      <c r="FH24" s="130"/>
      <c r="FI24" s="130"/>
      <c r="FJ24" s="130"/>
      <c r="FK24" s="130"/>
      <c r="FL24" s="130"/>
      <c r="FM24" s="130"/>
      <c r="FN24" s="130"/>
    </row>
    <row r="25" spans="1:170" s="131" customFormat="1" ht="25.5">
      <c r="A25" s="42" t="s">
        <v>386</v>
      </c>
      <c r="B25" s="132" t="s">
        <v>383</v>
      </c>
      <c r="C25" s="133"/>
      <c r="D25" s="134"/>
      <c r="E25" s="134"/>
      <c r="F25" s="134"/>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9"/>
      <c r="FC25" s="129"/>
      <c r="FD25" s="130"/>
      <c r="FE25" s="130"/>
      <c r="FF25" s="130"/>
      <c r="FG25" s="130"/>
      <c r="FH25" s="130"/>
      <c r="FI25" s="130"/>
      <c r="FJ25" s="130"/>
      <c r="FK25" s="130"/>
      <c r="FL25" s="130"/>
      <c r="FM25" s="130"/>
      <c r="FN25" s="130"/>
    </row>
    <row r="26" spans="1:159" ht="12.75">
      <c r="A26" s="40" t="s">
        <v>35</v>
      </c>
      <c r="B26" s="41" t="s">
        <v>36</v>
      </c>
      <c r="C26" s="10">
        <f>C27+C33+C45+C34+C35+C36+C37+C38+C39+C40+C41+C42+C43+C44</f>
        <v>71563000</v>
      </c>
      <c r="D26" s="10">
        <f>D27+D33+D45+D34+D35+D36+D37+D38+D39+D40+D41+D42+D43+D44</f>
        <v>71563000</v>
      </c>
      <c r="E26" s="10">
        <f>E27+E33+E45+E34+E35+E36+E37+E38+E39+E40+E41+E42+E43+E44</f>
        <v>63308612</v>
      </c>
      <c r="F26" s="10">
        <f>F27+F33+F45+F34+F35+F36+F37+F38+F39+F40+F41+F42+F43+F44</f>
        <v>6612546</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2"/>
      <c r="FC26" s="2"/>
    </row>
    <row r="27" spans="1:159" ht="25.5">
      <c r="A27" s="40" t="s">
        <v>37</v>
      </c>
      <c r="B27" s="41" t="s">
        <v>38</v>
      </c>
      <c r="C27" s="10">
        <v>70124000</v>
      </c>
      <c r="D27" s="10">
        <v>70124000</v>
      </c>
      <c r="E27" s="10">
        <f>E28+E29+E30+E31+E32</f>
        <v>61717325</v>
      </c>
      <c r="F27" s="10">
        <f>F28+F29+F30+F31+F32</f>
        <v>6338877</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2"/>
      <c r="FC27" s="2"/>
    </row>
    <row r="28" spans="1:159" ht="25.5">
      <c r="A28" s="42" t="s">
        <v>39</v>
      </c>
      <c r="B28" s="43" t="s">
        <v>40</v>
      </c>
      <c r="C28" s="10"/>
      <c r="D28" s="7"/>
      <c r="E28" s="7">
        <v>52405904</v>
      </c>
      <c r="F28" s="7">
        <v>5661774</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2"/>
      <c r="FC28" s="2"/>
    </row>
    <row r="29" spans="1:159" ht="45">
      <c r="A29" s="42" t="s">
        <v>41</v>
      </c>
      <c r="B29" s="45" t="s">
        <v>42</v>
      </c>
      <c r="C29" s="10"/>
      <c r="D29" s="7"/>
      <c r="E29" s="7">
        <v>6153609</v>
      </c>
      <c r="F29" s="7">
        <v>661037</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2"/>
      <c r="FC29" s="2"/>
    </row>
    <row r="30" spans="1:159" ht="16.5" customHeight="1">
      <c r="A30" s="42" t="s">
        <v>43</v>
      </c>
      <c r="B30" s="43" t="s">
        <v>44</v>
      </c>
      <c r="C30" s="10"/>
      <c r="D30" s="7"/>
      <c r="E30" s="7">
        <v>7578</v>
      </c>
      <c r="F30" s="7">
        <v>140</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2"/>
      <c r="FC30" s="2"/>
    </row>
    <row r="31" spans="1:159" ht="12.75">
      <c r="A31" s="42" t="s">
        <v>45</v>
      </c>
      <c r="B31" s="43" t="s">
        <v>46</v>
      </c>
      <c r="C31" s="10"/>
      <c r="D31" s="7"/>
      <c r="E31" s="7">
        <v>3150234</v>
      </c>
      <c r="F31" s="7">
        <v>15926</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2"/>
      <c r="FC31" s="2"/>
    </row>
    <row r="32" spans="1:159" ht="12.75">
      <c r="A32" s="42" t="s">
        <v>47</v>
      </c>
      <c r="B32" s="43" t="s">
        <v>48</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2"/>
      <c r="FC32" s="2"/>
    </row>
    <row r="33" spans="1:159" ht="12.75">
      <c r="A33" s="42" t="s">
        <v>49</v>
      </c>
      <c r="B33" s="43" t="s">
        <v>50</v>
      </c>
      <c r="C33" s="10"/>
      <c r="D33" s="7"/>
      <c r="E33" s="7"/>
      <c r="F33" s="7"/>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2"/>
      <c r="FC33" s="2"/>
    </row>
    <row r="34" spans="1:159" ht="24">
      <c r="A34" s="42" t="s">
        <v>51</v>
      </c>
      <c r="B34" s="46" t="s">
        <v>52</v>
      </c>
      <c r="C34" s="10"/>
      <c r="D34" s="7"/>
      <c r="E34" s="7"/>
      <c r="F34" s="7"/>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2"/>
      <c r="FC34" s="2"/>
    </row>
    <row r="35" spans="1:159" ht="38.25">
      <c r="A35" s="42" t="s">
        <v>53</v>
      </c>
      <c r="B35" s="43" t="s">
        <v>54</v>
      </c>
      <c r="C35" s="10">
        <v>37000</v>
      </c>
      <c r="D35" s="7">
        <v>37000</v>
      </c>
      <c r="E35" s="7">
        <v>23611</v>
      </c>
      <c r="F35" s="7">
        <v>3594</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2"/>
      <c r="FC35" s="2"/>
    </row>
    <row r="36" spans="1:159" ht="51">
      <c r="A36" s="42" t="s">
        <v>55</v>
      </c>
      <c r="B36" s="43" t="s">
        <v>56</v>
      </c>
      <c r="C36" s="10">
        <v>112000</v>
      </c>
      <c r="D36" s="7">
        <v>112000</v>
      </c>
      <c r="E36" s="7">
        <v>48230</v>
      </c>
      <c r="F36" s="7">
        <v>4159</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2"/>
      <c r="FC36" s="2"/>
    </row>
    <row r="37" spans="1:159" ht="38.25">
      <c r="A37" s="42" t="s">
        <v>57</v>
      </c>
      <c r="B37" s="43" t="s">
        <v>58</v>
      </c>
      <c r="C37" s="10"/>
      <c r="D37" s="7"/>
      <c r="E37" s="7">
        <v>4</v>
      </c>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2"/>
      <c r="FC37" s="2"/>
    </row>
    <row r="38" spans="1:159" ht="38.25">
      <c r="A38" s="42" t="s">
        <v>59</v>
      </c>
      <c r="B38" s="43" t="s">
        <v>60</v>
      </c>
      <c r="C38" s="10">
        <v>7000</v>
      </c>
      <c r="D38" s="7">
        <v>7000</v>
      </c>
      <c r="E38" s="7">
        <v>343</v>
      </c>
      <c r="F38" s="7"/>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2"/>
      <c r="FC38" s="2"/>
    </row>
    <row r="39" spans="1:159" ht="38.25">
      <c r="A39" s="42" t="s">
        <v>61</v>
      </c>
      <c r="B39" s="43" t="s">
        <v>62</v>
      </c>
      <c r="C39" s="10"/>
      <c r="D39" s="7"/>
      <c r="E39" s="7"/>
      <c r="F39" s="7"/>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2"/>
      <c r="FC39" s="2"/>
    </row>
    <row r="40" spans="1:159" ht="38.25">
      <c r="A40" s="42" t="s">
        <v>63</v>
      </c>
      <c r="B40" s="43" t="s">
        <v>64</v>
      </c>
      <c r="C40" s="10">
        <v>6000</v>
      </c>
      <c r="D40" s="7">
        <v>6000</v>
      </c>
      <c r="E40" s="7">
        <v>8078</v>
      </c>
      <c r="F40" s="7"/>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2"/>
      <c r="FC40" s="2"/>
    </row>
    <row r="41" spans="1:159" ht="25.5">
      <c r="A41" s="42" t="s">
        <v>65</v>
      </c>
      <c r="B41" s="43" t="s">
        <v>66</v>
      </c>
      <c r="C41" s="10">
        <v>532000</v>
      </c>
      <c r="D41" s="7">
        <v>532000</v>
      </c>
      <c r="E41" s="7">
        <v>656061</v>
      </c>
      <c r="F41" s="7">
        <v>86060</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2"/>
      <c r="FC41" s="2"/>
    </row>
    <row r="42" spans="1:159" ht="30" customHeight="1">
      <c r="A42" s="42" t="s">
        <v>67</v>
      </c>
      <c r="B42" s="43" t="s">
        <v>68</v>
      </c>
      <c r="C42" s="10">
        <v>655000</v>
      </c>
      <c r="D42" s="7">
        <v>655000</v>
      </c>
      <c r="E42" s="7">
        <v>583677</v>
      </c>
      <c r="F42" s="7">
        <v>61133</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2"/>
      <c r="FC42" s="2"/>
    </row>
    <row r="43" spans="1:159" ht="12.75">
      <c r="A43" s="42" t="s">
        <v>387</v>
      </c>
      <c r="B43" s="43" t="s">
        <v>69</v>
      </c>
      <c r="C43" s="10">
        <v>85000</v>
      </c>
      <c r="D43" s="7">
        <v>85000</v>
      </c>
      <c r="E43" s="7">
        <v>271283</v>
      </c>
      <c r="F43" s="7">
        <v>118723</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2"/>
      <c r="FC43" s="2"/>
    </row>
    <row r="44" spans="1:170" s="131" customFormat="1" ht="12.75">
      <c r="A44" s="127" t="s">
        <v>388</v>
      </c>
      <c r="B44" s="132" t="s">
        <v>389</v>
      </c>
      <c r="C44" s="133">
        <v>5000</v>
      </c>
      <c r="D44" s="134">
        <v>5000</v>
      </c>
      <c r="E44" s="134"/>
      <c r="F44" s="134"/>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9"/>
      <c r="FC44" s="129"/>
      <c r="FD44" s="130"/>
      <c r="FE44" s="130"/>
      <c r="FF44" s="130"/>
      <c r="FG44" s="130"/>
      <c r="FH44" s="130"/>
      <c r="FI44" s="130"/>
      <c r="FJ44" s="130"/>
      <c r="FK44" s="130"/>
      <c r="FL44" s="130"/>
      <c r="FM44" s="130"/>
      <c r="FN44" s="130"/>
    </row>
    <row r="45" spans="1:159" ht="12.75">
      <c r="A45" s="42" t="s">
        <v>70</v>
      </c>
      <c r="B45" s="43" t="s">
        <v>71</v>
      </c>
      <c r="C45" s="10"/>
      <c r="D45" s="7"/>
      <c r="E45" s="7"/>
      <c r="F45" s="7"/>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2"/>
      <c r="FC45" s="2"/>
    </row>
    <row r="46" spans="1:159" ht="12.75">
      <c r="A46" s="40" t="s">
        <v>72</v>
      </c>
      <c r="B46" s="41" t="s">
        <v>73</v>
      </c>
      <c r="C46" s="10">
        <f>+C47+C52</f>
        <v>324000</v>
      </c>
      <c r="D46" s="10">
        <f>+D47+D52</f>
        <v>324000</v>
      </c>
      <c r="E46" s="10">
        <f>+E47+E52</f>
        <v>202599</v>
      </c>
      <c r="F46" s="10">
        <f>+F47+F52</f>
        <v>24490</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2"/>
      <c r="FC46" s="2"/>
    </row>
    <row r="47" spans="1:159" ht="12.75">
      <c r="A47" s="40" t="s">
        <v>74</v>
      </c>
      <c r="B47" s="41" t="s">
        <v>75</v>
      </c>
      <c r="C47" s="10">
        <f>+C48+C50</f>
        <v>0</v>
      </c>
      <c r="D47" s="10">
        <f>+D48+D50</f>
        <v>0</v>
      </c>
      <c r="E47" s="10">
        <f>+E48+E50</f>
        <v>0</v>
      </c>
      <c r="F47" s="10">
        <f>+F48+F50</f>
        <v>0</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2"/>
      <c r="FC47" s="2"/>
    </row>
    <row r="48" spans="1:159" ht="12.75">
      <c r="A48" s="40" t="s">
        <v>76</v>
      </c>
      <c r="B48" s="41" t="s">
        <v>77</v>
      </c>
      <c r="C48" s="10">
        <f>+C49</f>
        <v>0</v>
      </c>
      <c r="D48" s="10">
        <f>+D49</f>
        <v>0</v>
      </c>
      <c r="E48" s="10">
        <f>+E49</f>
        <v>0</v>
      </c>
      <c r="F48" s="10">
        <f>+F49</f>
        <v>0</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2"/>
      <c r="FC48" s="2"/>
    </row>
    <row r="49" spans="1:159" ht="12.75">
      <c r="A49" s="42" t="s">
        <v>78</v>
      </c>
      <c r="B49" s="43" t="s">
        <v>79</v>
      </c>
      <c r="C49" s="10"/>
      <c r="D49" s="7"/>
      <c r="E49" s="7"/>
      <c r="F49" s="7"/>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2"/>
      <c r="FC49" s="2"/>
    </row>
    <row r="50" spans="1:159" ht="12.75">
      <c r="A50" s="40" t="s">
        <v>80</v>
      </c>
      <c r="B50" s="41" t="s">
        <v>81</v>
      </c>
      <c r="C50" s="10">
        <f>+C51</f>
        <v>0</v>
      </c>
      <c r="D50" s="10">
        <f>+D51</f>
        <v>0</v>
      </c>
      <c r="E50" s="10">
        <f>+E51</f>
        <v>0</v>
      </c>
      <c r="F50" s="10">
        <f>+F51</f>
        <v>0</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2"/>
      <c r="FC50" s="2"/>
    </row>
    <row r="51" spans="1:159" ht="12.75">
      <c r="A51" s="42" t="s">
        <v>82</v>
      </c>
      <c r="B51" s="43" t="s">
        <v>83</v>
      </c>
      <c r="C51" s="10"/>
      <c r="D51" s="7"/>
      <c r="E51" s="7"/>
      <c r="F51" s="7"/>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2"/>
      <c r="FC51" s="2"/>
    </row>
    <row r="52" spans="1:170" s="12" customFormat="1" ht="12.75">
      <c r="A52" s="47" t="s">
        <v>84</v>
      </c>
      <c r="B52" s="41" t="s">
        <v>85</v>
      </c>
      <c r="C52" s="10">
        <f>+C53+C57</f>
        <v>324000</v>
      </c>
      <c r="D52" s="10">
        <f>+D53+D57</f>
        <v>324000</v>
      </c>
      <c r="E52" s="10">
        <f>+E53+E57</f>
        <v>202599</v>
      </c>
      <c r="F52" s="10">
        <f>+F53+F57</f>
        <v>24490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11"/>
      <c r="FE52" s="11"/>
      <c r="FF52" s="11"/>
      <c r="FG52" s="11"/>
      <c r="FH52" s="11"/>
      <c r="FI52" s="11"/>
      <c r="FJ52" s="11"/>
      <c r="FK52" s="11"/>
      <c r="FL52" s="11"/>
      <c r="FM52" s="11"/>
      <c r="FN52" s="11"/>
    </row>
    <row r="53" spans="1:159" ht="12.75">
      <c r="A53" s="40" t="s">
        <v>86</v>
      </c>
      <c r="B53" s="41" t="s">
        <v>87</v>
      </c>
      <c r="C53" s="10">
        <f>C56+C54+C55</f>
        <v>324000</v>
      </c>
      <c r="D53" s="10">
        <f>D56+D54+D55</f>
        <v>324000</v>
      </c>
      <c r="E53" s="10">
        <f>E56+E54+E55</f>
        <v>202599</v>
      </c>
      <c r="F53" s="10">
        <f>F56+F54+F55</f>
        <v>24490</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2"/>
      <c r="FC53" s="2"/>
    </row>
    <row r="54" spans="1:159" ht="12.75">
      <c r="A54" s="104" t="s">
        <v>340</v>
      </c>
      <c r="B54" s="41" t="s">
        <v>88</v>
      </c>
      <c r="C54" s="10"/>
      <c r="D54" s="10"/>
      <c r="E54" s="10"/>
      <c r="F54" s="10"/>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2"/>
      <c r="FC54" s="2"/>
    </row>
    <row r="55" spans="1:159" ht="14.25" customHeight="1">
      <c r="A55" s="104" t="s">
        <v>341</v>
      </c>
      <c r="B55" s="41" t="s">
        <v>342</v>
      </c>
      <c r="C55" s="10"/>
      <c r="D55" s="10"/>
      <c r="E55" s="10"/>
      <c r="F55" s="10"/>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2"/>
      <c r="FC55" s="2"/>
    </row>
    <row r="56" spans="1:159" ht="12.75">
      <c r="A56" s="42" t="s">
        <v>89</v>
      </c>
      <c r="B56" s="48" t="s">
        <v>90</v>
      </c>
      <c r="C56" s="10">
        <v>324000</v>
      </c>
      <c r="D56" s="7">
        <v>324000</v>
      </c>
      <c r="E56" s="7">
        <v>202599</v>
      </c>
      <c r="F56" s="7">
        <v>24490</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2"/>
      <c r="FC56" s="2"/>
    </row>
    <row r="57" spans="1:159" ht="12.75">
      <c r="A57" s="40" t="s">
        <v>91</v>
      </c>
      <c r="B57" s="41" t="s">
        <v>92</v>
      </c>
      <c r="C57" s="10">
        <f>C58</f>
        <v>0</v>
      </c>
      <c r="D57" s="10">
        <f>D58</f>
        <v>0</v>
      </c>
      <c r="E57" s="10">
        <f>E58</f>
        <v>0</v>
      </c>
      <c r="F57" s="10">
        <f>F58</f>
        <v>0</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2"/>
      <c r="FC57" s="2"/>
    </row>
    <row r="58" spans="1:159" ht="12.75">
      <c r="A58" s="42" t="s">
        <v>93</v>
      </c>
      <c r="B58" s="48" t="s">
        <v>94</v>
      </c>
      <c r="C58" s="10"/>
      <c r="D58" s="7"/>
      <c r="E58" s="7"/>
      <c r="F58" s="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2"/>
      <c r="FC58" s="2"/>
    </row>
    <row r="59" spans="1:159" ht="12.75">
      <c r="A59" s="40" t="s">
        <v>95</v>
      </c>
      <c r="B59" s="41" t="s">
        <v>96</v>
      </c>
      <c r="C59" s="10">
        <f>+C60</f>
        <v>10822490</v>
      </c>
      <c r="D59" s="10">
        <f>+D60</f>
        <v>10822490</v>
      </c>
      <c r="E59" s="10">
        <f>+E60</f>
        <v>4865605</v>
      </c>
      <c r="F59" s="10">
        <f>+F60</f>
        <v>478555</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2"/>
      <c r="FC59" s="2"/>
    </row>
    <row r="60" spans="1:159" ht="25.5">
      <c r="A60" s="40" t="s">
        <v>97</v>
      </c>
      <c r="B60" s="41" t="s">
        <v>98</v>
      </c>
      <c r="C60" s="10">
        <f>+C61+C73</f>
        <v>10822490</v>
      </c>
      <c r="D60" s="10">
        <f>+D61+D73</f>
        <v>10822490</v>
      </c>
      <c r="E60" s="10">
        <f>+E61+E73</f>
        <v>4865605</v>
      </c>
      <c r="F60" s="10">
        <f>+F61+F73</f>
        <v>478555</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2"/>
      <c r="FC60" s="2"/>
    </row>
    <row r="61" spans="1:159" ht="12.75">
      <c r="A61" s="40" t="s">
        <v>99</v>
      </c>
      <c r="B61" s="41" t="s">
        <v>100</v>
      </c>
      <c r="C61" s="10">
        <f>C62+C63+C64+C65+C67+C68+C69+C70+C66+C71+C72</f>
        <v>9153490</v>
      </c>
      <c r="D61" s="10">
        <f>D62+D63+D64+D65+D67+D68+D69+D70+D66+D71+D72</f>
        <v>9153490</v>
      </c>
      <c r="E61" s="10">
        <f>E62+E63+E64+E65+E67+E68+E69+E70+E66+E71+E72</f>
        <v>3085938</v>
      </c>
      <c r="F61" s="10">
        <f>F62+F63+F64+F65+F67+F68+F69+F70+F66+F71+F72</f>
        <v>316116</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2"/>
      <c r="FC61" s="2"/>
    </row>
    <row r="62" spans="1:159" ht="25.5">
      <c r="A62" s="42" t="s">
        <v>101</v>
      </c>
      <c r="B62" s="48" t="s">
        <v>102</v>
      </c>
      <c r="C62" s="10"/>
      <c r="D62" s="7"/>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2"/>
      <c r="FC62" s="2"/>
    </row>
    <row r="63" spans="1:159" ht="25.5">
      <c r="A63" s="42" t="s">
        <v>103</v>
      </c>
      <c r="B63" s="48" t="s">
        <v>104</v>
      </c>
      <c r="C63" s="10">
        <v>55000</v>
      </c>
      <c r="D63" s="7">
        <v>55000</v>
      </c>
      <c r="E63" s="7">
        <v>1433586</v>
      </c>
      <c r="F63" s="7">
        <v>142975</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2"/>
      <c r="FC63" s="2"/>
    </row>
    <row r="64" spans="1:159" ht="25.5">
      <c r="A64" s="49" t="s">
        <v>105</v>
      </c>
      <c r="B64" s="48" t="s">
        <v>106</v>
      </c>
      <c r="C64" s="10">
        <v>5043000</v>
      </c>
      <c r="D64" s="7">
        <v>5043000</v>
      </c>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2"/>
      <c r="FC64" s="2"/>
    </row>
    <row r="65" spans="1:159" ht="25.5">
      <c r="A65" s="42" t="s">
        <v>107</v>
      </c>
      <c r="B65" s="50" t="s">
        <v>108</v>
      </c>
      <c r="C65" s="10">
        <v>1880000</v>
      </c>
      <c r="D65" s="7">
        <v>1880000</v>
      </c>
      <c r="E65" s="7">
        <v>1652352</v>
      </c>
      <c r="F65" s="7">
        <v>173141</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2"/>
      <c r="FC65" s="2"/>
    </row>
    <row r="66" spans="1:159" ht="12.75">
      <c r="A66" s="42" t="s">
        <v>109</v>
      </c>
      <c r="B66" s="50" t="s">
        <v>110</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2"/>
      <c r="FC66" s="2"/>
    </row>
    <row r="67" spans="1:159" ht="25.5">
      <c r="A67" s="42" t="s">
        <v>111</v>
      </c>
      <c r="B67" s="50" t="s">
        <v>112</v>
      </c>
      <c r="C67" s="10"/>
      <c r="D67" s="7"/>
      <c r="E67" s="7"/>
      <c r="F67" s="7"/>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2"/>
      <c r="FC67" s="2"/>
    </row>
    <row r="68" spans="1:159" ht="25.5">
      <c r="A68" s="42" t="s">
        <v>113</v>
      </c>
      <c r="B68" s="50" t="s">
        <v>114</v>
      </c>
      <c r="C68" s="10"/>
      <c r="D68" s="7"/>
      <c r="E68" s="7"/>
      <c r="F68" s="7"/>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2"/>
      <c r="FC68" s="2"/>
    </row>
    <row r="69" spans="1:159" ht="25.5">
      <c r="A69" s="42" t="s">
        <v>115</v>
      </c>
      <c r="B69" s="50" t="s">
        <v>116</v>
      </c>
      <c r="C69" s="10"/>
      <c r="D69" s="7"/>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2"/>
      <c r="FC69" s="2"/>
    </row>
    <row r="70" spans="1:159" ht="51">
      <c r="A70" s="42" t="s">
        <v>117</v>
      </c>
      <c r="B70" s="50" t="s">
        <v>118</v>
      </c>
      <c r="C70" s="10"/>
      <c r="D70" s="7"/>
      <c r="E70" s="7"/>
      <c r="F70" s="7"/>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2"/>
      <c r="FC70" s="2"/>
    </row>
    <row r="71" spans="1:159" ht="25.5">
      <c r="A71" s="42" t="s">
        <v>119</v>
      </c>
      <c r="B71" s="50" t="s">
        <v>120</v>
      </c>
      <c r="C71" s="10">
        <v>2175490</v>
      </c>
      <c r="D71" s="7">
        <v>2175490</v>
      </c>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2"/>
      <c r="FC71" s="2"/>
    </row>
    <row r="72" spans="1:159" ht="25.5">
      <c r="A72" s="42" t="s">
        <v>355</v>
      </c>
      <c r="B72" s="50" t="s">
        <v>356</v>
      </c>
      <c r="C72" s="10"/>
      <c r="D72" s="7"/>
      <c r="E72" s="7"/>
      <c r="F72" s="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2"/>
      <c r="FC72" s="2"/>
    </row>
    <row r="73" spans="1:159" ht="12.75">
      <c r="A73" s="40" t="s">
        <v>121</v>
      </c>
      <c r="B73" s="41" t="s">
        <v>122</v>
      </c>
      <c r="C73" s="10">
        <f>+C74+C75+C76+C77+C78+C79+C80+C81</f>
        <v>1669000</v>
      </c>
      <c r="D73" s="10">
        <f>+D74+D75+D76+D77+D78+D79+D80+D81</f>
        <v>1669000</v>
      </c>
      <c r="E73" s="10">
        <f>+E74+E75+E76+E77+E78+E79+E80+E81</f>
        <v>1779667</v>
      </c>
      <c r="F73" s="10">
        <f>+F74+F75+F76+F77+F78+F79+F80+F81</f>
        <v>162439</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2"/>
      <c r="FC73" s="2"/>
    </row>
    <row r="74" spans="1:159" ht="25.5">
      <c r="A74" s="42" t="s">
        <v>123</v>
      </c>
      <c r="B74" s="43" t="s">
        <v>124</v>
      </c>
      <c r="C74" s="10"/>
      <c r="D74" s="7"/>
      <c r="E74" s="7"/>
      <c r="F74" s="7"/>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2"/>
      <c r="FC74" s="2"/>
    </row>
    <row r="75" spans="1:159" ht="25.5">
      <c r="A75" s="42" t="s">
        <v>125</v>
      </c>
      <c r="B75" s="51" t="s">
        <v>108</v>
      </c>
      <c r="C75" s="10"/>
      <c r="D75" s="7"/>
      <c r="E75" s="7"/>
      <c r="F75" s="7"/>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2"/>
      <c r="FC75" s="2"/>
    </row>
    <row r="76" spans="1:159" ht="38.25">
      <c r="A76" s="42" t="s">
        <v>126</v>
      </c>
      <c r="B76" s="43" t="s">
        <v>127</v>
      </c>
      <c r="C76" s="10"/>
      <c r="D76" s="7"/>
      <c r="E76" s="7">
        <v>108</v>
      </c>
      <c r="F76" s="7"/>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2"/>
      <c r="FC76" s="2"/>
    </row>
    <row r="77" spans="1:159" ht="38.25">
      <c r="A77" s="42" t="s">
        <v>128</v>
      </c>
      <c r="B77" s="43" t="s">
        <v>129</v>
      </c>
      <c r="C77" s="10">
        <v>1000</v>
      </c>
      <c r="D77" s="7">
        <v>1000</v>
      </c>
      <c r="E77" s="7">
        <v>51</v>
      </c>
      <c r="F77" s="7">
        <v>37</v>
      </c>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2"/>
      <c r="FC77" s="2"/>
    </row>
    <row r="78" spans="1:159" ht="25.5">
      <c r="A78" s="42" t="s">
        <v>130</v>
      </c>
      <c r="B78" s="43" t="s">
        <v>112</v>
      </c>
      <c r="C78" s="10"/>
      <c r="D78" s="7"/>
      <c r="E78" s="7">
        <v>1779137</v>
      </c>
      <c r="F78" s="7">
        <v>162178</v>
      </c>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2"/>
      <c r="FC78" s="2"/>
    </row>
    <row r="79" spans="1:86" ht="25.5">
      <c r="A79" s="46" t="s">
        <v>131</v>
      </c>
      <c r="B79" s="52" t="s">
        <v>132</v>
      </c>
      <c r="C79" s="10">
        <v>1668000</v>
      </c>
      <c r="D79" s="7">
        <v>1668000</v>
      </c>
      <c r="E79" s="7"/>
      <c r="F79" s="7"/>
      <c r="AN79" s="2"/>
      <c r="BN79" s="2"/>
      <c r="BO79" s="2"/>
      <c r="BP79" s="2"/>
      <c r="CH79" s="2"/>
    </row>
    <row r="80" spans="1:170" s="25" customFormat="1" ht="51">
      <c r="A80" s="43" t="s">
        <v>133</v>
      </c>
      <c r="B80" s="53" t="s">
        <v>134</v>
      </c>
      <c r="C80" s="10"/>
      <c r="D80" s="7"/>
      <c r="E80" s="7">
        <v>371</v>
      </c>
      <c r="F80" s="7">
        <v>224</v>
      </c>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9"/>
      <c r="BO80" s="29"/>
      <c r="BP80" s="29"/>
      <c r="BQ80" s="20"/>
      <c r="BR80" s="20"/>
      <c r="BS80" s="20"/>
      <c r="BT80" s="20"/>
      <c r="BU80" s="20"/>
      <c r="BV80" s="20"/>
      <c r="BW80" s="20"/>
      <c r="BX80" s="20"/>
      <c r="BY80" s="20"/>
      <c r="BZ80" s="20"/>
      <c r="CA80" s="20"/>
      <c r="CB80" s="20"/>
      <c r="CC80" s="20"/>
      <c r="CD80" s="20"/>
      <c r="CE80" s="20"/>
      <c r="CF80" s="20"/>
      <c r="CG80" s="20"/>
      <c r="CH80" s="29"/>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row>
    <row r="81" spans="1:170" s="25" customFormat="1" ht="25.5">
      <c r="A81" s="43" t="s">
        <v>135</v>
      </c>
      <c r="B81" s="54" t="s">
        <v>136</v>
      </c>
      <c r="C81" s="10"/>
      <c r="D81" s="7"/>
      <c r="E81" s="7"/>
      <c r="F81" s="7"/>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9"/>
      <c r="BO81" s="29"/>
      <c r="BP81" s="29"/>
      <c r="BQ81" s="20"/>
      <c r="BR81" s="20"/>
      <c r="BS81" s="20"/>
      <c r="BT81" s="20"/>
      <c r="BU81" s="20"/>
      <c r="BV81" s="20"/>
      <c r="BW81" s="20"/>
      <c r="BX81" s="20"/>
      <c r="BY81" s="20"/>
      <c r="BZ81" s="20"/>
      <c r="CA81" s="20"/>
      <c r="CB81" s="20"/>
      <c r="CC81" s="20"/>
      <c r="CD81" s="20"/>
      <c r="CE81" s="20"/>
      <c r="CF81" s="20"/>
      <c r="CG81" s="20"/>
      <c r="CH81" s="29"/>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row>
    <row r="82" spans="1:170" s="25" customFormat="1" ht="14.25">
      <c r="A82" s="99"/>
      <c r="B82" s="102"/>
      <c r="C82" s="100"/>
      <c r="D82" s="101"/>
      <c r="E82" s="101"/>
      <c r="F82" s="10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9"/>
      <c r="BO82" s="29"/>
      <c r="BP82" s="29"/>
      <c r="BQ82" s="20"/>
      <c r="BR82" s="20"/>
      <c r="BS82" s="20"/>
      <c r="BT82" s="20"/>
      <c r="BU82" s="20"/>
      <c r="BV82" s="20"/>
      <c r="BW82" s="20"/>
      <c r="BX82" s="20"/>
      <c r="BY82" s="20"/>
      <c r="BZ82" s="20"/>
      <c r="CA82" s="20"/>
      <c r="CB82" s="20"/>
      <c r="CC82" s="20"/>
      <c r="CD82" s="20"/>
      <c r="CE82" s="20"/>
      <c r="CF82" s="20"/>
      <c r="CG82" s="20"/>
      <c r="CH82" s="29"/>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row>
    <row r="83" spans="1:170" s="25" customFormat="1" ht="14.25">
      <c r="A83" s="99"/>
      <c r="B83" s="102"/>
      <c r="C83" s="100"/>
      <c r="D83" s="101"/>
      <c r="E83" s="101"/>
      <c r="F83" s="10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9"/>
      <c r="BO83" s="29"/>
      <c r="BP83" s="29"/>
      <c r="BQ83" s="20"/>
      <c r="BR83" s="20"/>
      <c r="BS83" s="20"/>
      <c r="BT83" s="20"/>
      <c r="BU83" s="20"/>
      <c r="BV83" s="20"/>
      <c r="BW83" s="20"/>
      <c r="BX83" s="20"/>
      <c r="BY83" s="20"/>
      <c r="BZ83" s="20"/>
      <c r="CA83" s="20"/>
      <c r="CB83" s="20"/>
      <c r="CC83" s="20"/>
      <c r="CD83" s="20"/>
      <c r="CE83" s="20"/>
      <c r="CF83" s="20"/>
      <c r="CG83" s="20"/>
      <c r="CH83" s="29"/>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row>
    <row r="84" spans="1:170" s="25" customFormat="1" ht="14.25">
      <c r="A84" s="137" t="s">
        <v>137</v>
      </c>
      <c r="B84" s="137"/>
      <c r="C84" s="30"/>
      <c r="D84" s="3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9"/>
      <c r="BO84" s="29"/>
      <c r="BP84" s="29"/>
      <c r="BQ84" s="20"/>
      <c r="BR84" s="20"/>
      <c r="BS84" s="20"/>
      <c r="BT84" s="20"/>
      <c r="BU84" s="20"/>
      <c r="BV84" s="20"/>
      <c r="BW84" s="20"/>
      <c r="BX84" s="20"/>
      <c r="BY84" s="20"/>
      <c r="BZ84" s="20"/>
      <c r="CA84" s="20"/>
      <c r="CB84" s="20"/>
      <c r="CC84" s="20"/>
      <c r="CD84" s="20"/>
      <c r="CE84" s="20"/>
      <c r="CF84" s="20"/>
      <c r="CG84" s="20"/>
      <c r="CH84" s="29"/>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row>
    <row r="85" spans="1:170" s="25" customFormat="1" ht="12.75">
      <c r="A85" s="13"/>
      <c r="C85" s="30"/>
      <c r="D85" s="3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9"/>
      <c r="BO85" s="29"/>
      <c r="BP85" s="29"/>
      <c r="BQ85" s="20"/>
      <c r="BR85" s="20"/>
      <c r="BS85" s="20"/>
      <c r="BT85" s="20"/>
      <c r="BU85" s="20"/>
      <c r="BV85" s="20"/>
      <c r="BW85" s="20"/>
      <c r="BX85" s="20"/>
      <c r="BY85" s="20"/>
      <c r="BZ85" s="20"/>
      <c r="CA85" s="20"/>
      <c r="CB85" s="20"/>
      <c r="CC85" s="20"/>
      <c r="CD85" s="20"/>
      <c r="CE85" s="20"/>
      <c r="CF85" s="20"/>
      <c r="CG85" s="20"/>
      <c r="CH85" s="29"/>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row>
    <row r="86" spans="1:170" s="31" customFormat="1" ht="14.25">
      <c r="A86" s="14"/>
      <c r="B86" s="31" t="s">
        <v>138</v>
      </c>
      <c r="C86" s="27"/>
      <c r="D86" s="32" t="s">
        <v>390</v>
      </c>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4"/>
      <c r="BO86" s="34"/>
      <c r="BP86" s="34"/>
      <c r="BQ86" s="33"/>
      <c r="BR86" s="33"/>
      <c r="BS86" s="33"/>
      <c r="BT86" s="33"/>
      <c r="BU86" s="33"/>
      <c r="BV86" s="33"/>
      <c r="BW86" s="33"/>
      <c r="BX86" s="33"/>
      <c r="BY86" s="33"/>
      <c r="BZ86" s="33"/>
      <c r="CA86" s="33"/>
      <c r="CB86" s="33"/>
      <c r="CC86" s="33"/>
      <c r="CD86" s="33"/>
      <c r="CE86" s="33"/>
      <c r="CF86" s="33"/>
      <c r="CG86" s="33"/>
      <c r="CH86" s="34"/>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row>
    <row r="87" spans="1:170" s="25" customFormat="1" ht="12.75">
      <c r="A87" s="13"/>
      <c r="B87" s="25" t="s">
        <v>391</v>
      </c>
      <c r="C87" s="27"/>
      <c r="D87" s="30" t="s">
        <v>392</v>
      </c>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9"/>
      <c r="BO87" s="29"/>
      <c r="BP87" s="29"/>
      <c r="BQ87" s="20"/>
      <c r="BR87" s="20"/>
      <c r="BS87" s="20"/>
      <c r="BT87" s="20"/>
      <c r="BU87" s="20"/>
      <c r="BV87" s="20"/>
      <c r="BW87" s="20"/>
      <c r="BX87" s="20"/>
      <c r="BY87" s="20"/>
      <c r="BZ87" s="20"/>
      <c r="CA87" s="20"/>
      <c r="CB87" s="20"/>
      <c r="CC87" s="20"/>
      <c r="CD87" s="20"/>
      <c r="CE87" s="20"/>
      <c r="CF87" s="20"/>
      <c r="CG87" s="20"/>
      <c r="CH87" s="29"/>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row>
    <row r="88" spans="1:170" s="25" customFormat="1" ht="12.75">
      <c r="A88" s="13"/>
      <c r="C88" s="30"/>
      <c r="D88" s="3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9"/>
      <c r="BO88" s="29"/>
      <c r="BP88" s="29"/>
      <c r="BQ88" s="20"/>
      <c r="BR88" s="20"/>
      <c r="BS88" s="20"/>
      <c r="BT88" s="20"/>
      <c r="BU88" s="20"/>
      <c r="BV88" s="20"/>
      <c r="BW88" s="20"/>
      <c r="BX88" s="20"/>
      <c r="BY88" s="20"/>
      <c r="BZ88" s="20"/>
      <c r="CA88" s="20"/>
      <c r="CB88" s="20"/>
      <c r="CC88" s="20"/>
      <c r="CD88" s="20"/>
      <c r="CE88" s="20"/>
      <c r="CF88" s="20"/>
      <c r="CG88" s="20"/>
      <c r="CH88" s="29"/>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row>
    <row r="89" spans="1:170" s="25" customFormat="1" ht="12.75">
      <c r="A89" s="13"/>
      <c r="C89" s="30"/>
      <c r="D89" s="3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9"/>
      <c r="BO89" s="29"/>
      <c r="BP89" s="29"/>
      <c r="BQ89" s="20"/>
      <c r="BR89" s="20"/>
      <c r="BS89" s="20"/>
      <c r="BT89" s="20"/>
      <c r="BU89" s="20"/>
      <c r="BV89" s="20"/>
      <c r="BW89" s="20"/>
      <c r="BX89" s="20"/>
      <c r="BY89" s="20"/>
      <c r="BZ89" s="20"/>
      <c r="CA89" s="20"/>
      <c r="CB89" s="20"/>
      <c r="CC89" s="20"/>
      <c r="CD89" s="20"/>
      <c r="CE89" s="20"/>
      <c r="CF89" s="20"/>
      <c r="CG89" s="20"/>
      <c r="CH89" s="29"/>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row>
    <row r="90" spans="1:170" s="25" customFormat="1" ht="12.75">
      <c r="A90" s="13"/>
      <c r="C90" s="30"/>
      <c r="D90" s="3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9"/>
      <c r="BO90" s="29"/>
      <c r="BP90" s="29"/>
      <c r="BQ90" s="20"/>
      <c r="BR90" s="20"/>
      <c r="BS90" s="20"/>
      <c r="BT90" s="20"/>
      <c r="BU90" s="20"/>
      <c r="BV90" s="20"/>
      <c r="BW90" s="20"/>
      <c r="BX90" s="20"/>
      <c r="BY90" s="20"/>
      <c r="BZ90" s="20"/>
      <c r="CA90" s="20"/>
      <c r="CB90" s="20"/>
      <c r="CC90" s="20"/>
      <c r="CD90" s="20"/>
      <c r="CE90" s="20"/>
      <c r="CF90" s="20"/>
      <c r="CG90" s="20"/>
      <c r="CH90" s="29"/>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row>
    <row r="91" spans="1:170" s="25" customFormat="1" ht="12.75">
      <c r="A91" s="13"/>
      <c r="C91" s="30"/>
      <c r="D91" s="3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9"/>
      <c r="BO91" s="29"/>
      <c r="BP91" s="29"/>
      <c r="BQ91" s="20"/>
      <c r="BR91" s="20"/>
      <c r="BS91" s="20"/>
      <c r="BT91" s="20"/>
      <c r="BU91" s="20"/>
      <c r="BV91" s="20"/>
      <c r="BW91" s="20"/>
      <c r="BX91" s="20"/>
      <c r="BY91" s="20"/>
      <c r="BZ91" s="20"/>
      <c r="CA91" s="20"/>
      <c r="CB91" s="20"/>
      <c r="CC91" s="20"/>
      <c r="CD91" s="20"/>
      <c r="CE91" s="20"/>
      <c r="CF91" s="20"/>
      <c r="CG91" s="20"/>
      <c r="CH91" s="29"/>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row>
    <row r="92" spans="1:170" s="25" customFormat="1" ht="12.75">
      <c r="A92" s="13"/>
      <c r="C92" s="30"/>
      <c r="D92" s="3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9"/>
      <c r="BO92" s="29"/>
      <c r="BP92" s="29"/>
      <c r="BQ92" s="20"/>
      <c r="BR92" s="20"/>
      <c r="BS92" s="20"/>
      <c r="BT92" s="20"/>
      <c r="BU92" s="20"/>
      <c r="BV92" s="20"/>
      <c r="BW92" s="20"/>
      <c r="BX92" s="20"/>
      <c r="BY92" s="20"/>
      <c r="BZ92" s="20"/>
      <c r="CA92" s="20"/>
      <c r="CB92" s="20"/>
      <c r="CC92" s="20"/>
      <c r="CD92" s="20"/>
      <c r="CE92" s="20"/>
      <c r="CF92" s="20"/>
      <c r="CG92" s="20"/>
      <c r="CH92" s="29"/>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row>
    <row r="93" spans="1:170" s="25" customFormat="1" ht="12.75">
      <c r="A93" s="13"/>
      <c r="C93" s="30"/>
      <c r="D93" s="3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9"/>
      <c r="BO93" s="29"/>
      <c r="BP93" s="29"/>
      <c r="BQ93" s="20"/>
      <c r="BR93" s="20"/>
      <c r="BS93" s="20"/>
      <c r="BT93" s="20"/>
      <c r="BU93" s="20"/>
      <c r="BV93" s="20"/>
      <c r="BW93" s="20"/>
      <c r="BX93" s="20"/>
      <c r="BY93" s="20"/>
      <c r="BZ93" s="20"/>
      <c r="CA93" s="20"/>
      <c r="CB93" s="20"/>
      <c r="CC93" s="20"/>
      <c r="CD93" s="20"/>
      <c r="CE93" s="20"/>
      <c r="CF93" s="20"/>
      <c r="CG93" s="20"/>
      <c r="CH93" s="29"/>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row>
    <row r="94" spans="1:170" s="25" customFormat="1" ht="12.75">
      <c r="A94" s="13"/>
      <c r="C94" s="30"/>
      <c r="D94" s="3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9"/>
      <c r="BO94" s="29"/>
      <c r="BP94" s="29"/>
      <c r="BQ94" s="20"/>
      <c r="BR94" s="20"/>
      <c r="BS94" s="20"/>
      <c r="BT94" s="20"/>
      <c r="BU94" s="20"/>
      <c r="BV94" s="20"/>
      <c r="BW94" s="20"/>
      <c r="BX94" s="20"/>
      <c r="BY94" s="20"/>
      <c r="BZ94" s="20"/>
      <c r="CA94" s="20"/>
      <c r="CB94" s="20"/>
      <c r="CC94" s="20"/>
      <c r="CD94" s="20"/>
      <c r="CE94" s="20"/>
      <c r="CF94" s="20"/>
      <c r="CG94" s="20"/>
      <c r="CH94" s="29"/>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row>
    <row r="95" spans="1:170" s="25" customFormat="1" ht="12.75">
      <c r="A95" s="13"/>
      <c r="C95" s="30"/>
      <c r="D95" s="3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9"/>
      <c r="BO95" s="29"/>
      <c r="BP95" s="29"/>
      <c r="BQ95" s="20"/>
      <c r="BR95" s="20"/>
      <c r="BS95" s="20"/>
      <c r="BT95" s="20"/>
      <c r="BU95" s="20"/>
      <c r="BV95" s="20"/>
      <c r="BW95" s="20"/>
      <c r="BX95" s="20"/>
      <c r="BY95" s="20"/>
      <c r="BZ95" s="20"/>
      <c r="CA95" s="20"/>
      <c r="CB95" s="20"/>
      <c r="CC95" s="20"/>
      <c r="CD95" s="20"/>
      <c r="CE95" s="20"/>
      <c r="CF95" s="20"/>
      <c r="CG95" s="20"/>
      <c r="CH95" s="29"/>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row>
    <row r="96" spans="1:170" s="25" customFormat="1" ht="12.75">
      <c r="A96" s="13"/>
      <c r="C96" s="30"/>
      <c r="D96" s="3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9"/>
      <c r="BO96" s="29"/>
      <c r="BP96" s="29"/>
      <c r="BQ96" s="20"/>
      <c r="BR96" s="20"/>
      <c r="BS96" s="20"/>
      <c r="BT96" s="20"/>
      <c r="BU96" s="20"/>
      <c r="BV96" s="20"/>
      <c r="BW96" s="20"/>
      <c r="BX96" s="20"/>
      <c r="BY96" s="20"/>
      <c r="BZ96" s="20"/>
      <c r="CA96" s="20"/>
      <c r="CB96" s="20"/>
      <c r="CC96" s="20"/>
      <c r="CD96" s="20"/>
      <c r="CE96" s="20"/>
      <c r="CF96" s="20"/>
      <c r="CG96" s="20"/>
      <c r="CH96" s="29"/>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row>
    <row r="97" spans="1:170" s="25" customFormat="1" ht="12.75">
      <c r="A97" s="13"/>
      <c r="C97" s="30"/>
      <c r="D97" s="3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9"/>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row>
    <row r="98" spans="1:170" s="25" customFormat="1" ht="12" customHeight="1">
      <c r="A98" s="13"/>
      <c r="C98" s="30"/>
      <c r="D98" s="3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9"/>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row>
    <row r="99" spans="1:170" s="25" customFormat="1" ht="12.75">
      <c r="A99" s="13"/>
      <c r="C99" s="30"/>
      <c r="D99" s="3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9"/>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row>
    <row r="100" spans="1:170" s="25" customFormat="1" ht="12.75">
      <c r="A100" s="13"/>
      <c r="C100" s="30"/>
      <c r="D100" s="3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9"/>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row>
    <row r="101" spans="1:170" s="25" customFormat="1" ht="12.75">
      <c r="A101" s="13"/>
      <c r="C101" s="30"/>
      <c r="D101" s="3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9"/>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row>
    <row r="102" spans="1:170" s="25" customFormat="1" ht="12.75">
      <c r="A102" s="13"/>
      <c r="C102" s="30"/>
      <c r="D102" s="3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9"/>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row>
    <row r="103" spans="1:170" s="25" customFormat="1" ht="12.75">
      <c r="A103" s="13"/>
      <c r="C103" s="30"/>
      <c r="D103" s="3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9"/>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row>
    <row r="104" spans="1:170" s="25" customFormat="1" ht="12.75">
      <c r="A104" s="13"/>
      <c r="C104" s="30"/>
      <c r="D104" s="3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9"/>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row>
    <row r="105" spans="1:170" s="25" customFormat="1" ht="12.75">
      <c r="A105" s="13"/>
      <c r="C105" s="30"/>
      <c r="D105" s="3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9"/>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row>
    <row r="106" spans="1:170" s="25" customFormat="1" ht="12.75">
      <c r="A106" s="13"/>
      <c r="C106" s="30"/>
      <c r="D106" s="3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9"/>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row>
    <row r="107" spans="1:170" s="25" customFormat="1" ht="12.75">
      <c r="A107" s="13"/>
      <c r="C107" s="30"/>
      <c r="D107" s="3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9"/>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row>
    <row r="108" spans="1:170" s="25" customFormat="1" ht="12.75">
      <c r="A108" s="13"/>
      <c r="C108" s="30"/>
      <c r="D108" s="3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9"/>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row>
    <row r="109" spans="1:170" s="25" customFormat="1" ht="12.75">
      <c r="A109" s="13"/>
      <c r="C109" s="30"/>
      <c r="D109" s="3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9"/>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row>
    <row r="110" spans="1:170" s="25" customFormat="1" ht="12.75">
      <c r="A110" s="13"/>
      <c r="C110" s="30"/>
      <c r="D110" s="3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9"/>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row>
    <row r="111" spans="1:170" s="25" customFormat="1" ht="12.75">
      <c r="A111" s="13"/>
      <c r="C111" s="30"/>
      <c r="D111" s="3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9"/>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row>
    <row r="112" spans="1:170" s="25" customFormat="1" ht="12.75">
      <c r="A112" s="13"/>
      <c r="C112" s="30"/>
      <c r="D112" s="3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9"/>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row>
    <row r="113" spans="1:170" s="25" customFormat="1" ht="12.75">
      <c r="A113" s="13"/>
      <c r="C113" s="30"/>
      <c r="D113" s="3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9"/>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row>
    <row r="114" spans="1:170" s="25" customFormat="1" ht="12.75">
      <c r="A114" s="13"/>
      <c r="C114" s="30"/>
      <c r="D114" s="3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9"/>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row>
    <row r="115" spans="1:170" s="25" customFormat="1" ht="12.75">
      <c r="A115" s="13"/>
      <c r="C115" s="30"/>
      <c r="D115" s="3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9"/>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row>
    <row r="116" spans="1:170" s="25" customFormat="1" ht="12.75">
      <c r="A116" s="13"/>
      <c r="C116" s="30"/>
      <c r="D116" s="3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9"/>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row>
    <row r="117" spans="1:170" s="25" customFormat="1" ht="12.75">
      <c r="A117" s="13"/>
      <c r="C117" s="30"/>
      <c r="D117" s="3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9"/>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row>
    <row r="118" spans="1:170" s="25" customFormat="1" ht="12.75">
      <c r="A118" s="13"/>
      <c r="C118" s="30"/>
      <c r="D118" s="3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9"/>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row>
    <row r="119" spans="1:170" s="25" customFormat="1" ht="12.75">
      <c r="A119" s="13"/>
      <c r="C119" s="30"/>
      <c r="D119" s="3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9"/>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row>
    <row r="120" spans="1:170" s="25" customFormat="1" ht="12.75">
      <c r="A120" s="13"/>
      <c r="C120" s="30"/>
      <c r="D120" s="3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9"/>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row>
    <row r="121" spans="1:170" s="25" customFormat="1" ht="12.75">
      <c r="A121" s="13"/>
      <c r="C121" s="30"/>
      <c r="D121" s="3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9"/>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row>
    <row r="122" spans="1:170" s="25" customFormat="1" ht="12.75">
      <c r="A122" s="13"/>
      <c r="C122" s="30"/>
      <c r="D122" s="3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9"/>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row>
    <row r="123" spans="1:170" s="25" customFormat="1" ht="12.75">
      <c r="A123" s="13"/>
      <c r="C123" s="30"/>
      <c r="D123" s="3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9"/>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row>
    <row r="124" spans="1:170" s="25" customFormat="1" ht="12.75">
      <c r="A124" s="13"/>
      <c r="C124" s="30"/>
      <c r="D124" s="3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9"/>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row>
    <row r="125" ht="12.75">
      <c r="CH125" s="2"/>
    </row>
    <row r="126" ht="12.75">
      <c r="CH126" s="2"/>
    </row>
    <row r="127" ht="12.75">
      <c r="CH127" s="2"/>
    </row>
    <row r="128" ht="12.75">
      <c r="CH128" s="2"/>
    </row>
    <row r="129" ht="12.75">
      <c r="CH129" s="2"/>
    </row>
    <row r="130" ht="12.75">
      <c r="CH130" s="2"/>
    </row>
    <row r="131" ht="12.75">
      <c r="CH131" s="2"/>
    </row>
    <row r="132" ht="12.75">
      <c r="CH132" s="2"/>
    </row>
    <row r="133" ht="12.75">
      <c r="CH133" s="2"/>
    </row>
    <row r="134" ht="12.75">
      <c r="CH134" s="2"/>
    </row>
    <row r="135" ht="12.75">
      <c r="CH135" s="2"/>
    </row>
    <row r="136" ht="12.75">
      <c r="CH136" s="2"/>
    </row>
    <row r="137" ht="12.75">
      <c r="CH137" s="2"/>
    </row>
    <row r="138" ht="12.75">
      <c r="CH138" s="2"/>
    </row>
    <row r="139" ht="12.75">
      <c r="CH139" s="2"/>
    </row>
    <row r="140" ht="12.75">
      <c r="CH140" s="2"/>
    </row>
    <row r="141" ht="12.75">
      <c r="CH141" s="2"/>
    </row>
    <row r="142" ht="12.75">
      <c r="CH142" s="2"/>
    </row>
    <row r="143" ht="12.75">
      <c r="CH143" s="2"/>
    </row>
    <row r="144" ht="12.75">
      <c r="CH144" s="2"/>
    </row>
  </sheetData>
  <sheetProtection/>
  <protectedRanges>
    <protectedRange sqref="D49:F49 C59:F60 D56:F56 D74:D81 D51 E79:F81 C50:F50 C73:F73 D82:F83 D10:D13 E64:F72 E74:F75 D28:F45 D58 D62:D72 D24:F25 D17:F22 C52:F52" name="Zonă1"/>
  </protectedRanges>
  <mergeCells count="31">
    <mergeCell ref="AB4:AF4"/>
    <mergeCell ref="AG4:AK4"/>
    <mergeCell ref="AL4:AP4"/>
    <mergeCell ref="H4:L4"/>
    <mergeCell ref="M4:Q4"/>
    <mergeCell ref="R4:V4"/>
    <mergeCell ref="W4:AA4"/>
    <mergeCell ref="BK4:BO4"/>
    <mergeCell ref="BP4:BT4"/>
    <mergeCell ref="BU4:BY4"/>
    <mergeCell ref="BZ4:CD4"/>
    <mergeCell ref="AQ4:AU4"/>
    <mergeCell ref="AV4:AZ4"/>
    <mergeCell ref="BA4:BE4"/>
    <mergeCell ref="BF4:BJ4"/>
    <mergeCell ref="DN4:DR4"/>
    <mergeCell ref="DS4:DW4"/>
    <mergeCell ref="CJ4:CN4"/>
    <mergeCell ref="CO4:CS4"/>
    <mergeCell ref="CT4:CX4"/>
    <mergeCell ref="CY4:DC4"/>
    <mergeCell ref="ER4:EV4"/>
    <mergeCell ref="EW4:FA4"/>
    <mergeCell ref="A84:B84"/>
    <mergeCell ref="DX4:EB4"/>
    <mergeCell ref="EC4:EG4"/>
    <mergeCell ref="EH4:EL4"/>
    <mergeCell ref="EM4:EQ4"/>
    <mergeCell ref="DD4:DH4"/>
    <mergeCell ref="DI4:DM4"/>
    <mergeCell ref="CE4:CI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R184"/>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B2" sqref="B2"/>
    </sheetView>
  </sheetViews>
  <sheetFormatPr defaultColWidth="9.140625" defaultRowHeight="12.75"/>
  <cols>
    <col min="1" max="1" width="14.00390625" style="106" customWidth="1"/>
    <col min="2" max="2" width="63.57421875" style="27" bestFit="1" customWidth="1"/>
    <col min="3" max="3" width="6.8515625" style="27" customWidth="1"/>
    <col min="4" max="4" width="16.8515625" style="27" customWidth="1"/>
    <col min="5" max="5" width="17.7109375" style="27" customWidth="1"/>
    <col min="6" max="6" width="16.8515625" style="27" customWidth="1"/>
    <col min="7" max="7" width="16.421875" style="27" customWidth="1"/>
    <col min="8" max="8" width="16.57421875" style="27" customWidth="1"/>
    <col min="9" max="9" width="11.00390625" style="20" bestFit="1" customWidth="1"/>
    <col min="10" max="16384" width="9.140625" style="20" customWidth="1"/>
  </cols>
  <sheetData>
    <row r="1" spans="2:3" ht="15">
      <c r="B1" s="56" t="s">
        <v>394</v>
      </c>
      <c r="C1" s="57"/>
    </row>
    <row r="2" spans="2:3" ht="12.75">
      <c r="B2" s="57"/>
      <c r="C2" s="57"/>
    </row>
    <row r="3" spans="2:4" ht="12.75">
      <c r="B3" s="57"/>
      <c r="C3" s="57"/>
      <c r="D3" s="29"/>
    </row>
    <row r="4" spans="4:8" ht="12.75">
      <c r="D4" s="58"/>
      <c r="E4" s="58"/>
      <c r="F4" s="59"/>
      <c r="G4" s="60"/>
      <c r="H4" s="61" t="s">
        <v>381</v>
      </c>
    </row>
    <row r="5" spans="1:8" s="110" customFormat="1" ht="63.75">
      <c r="A5" s="107" t="s">
        <v>0</v>
      </c>
      <c r="B5" s="23" t="s">
        <v>1</v>
      </c>
      <c r="C5" s="23"/>
      <c r="D5" s="23" t="s">
        <v>140</v>
      </c>
      <c r="E5" s="5" t="s">
        <v>141</v>
      </c>
      <c r="F5" s="5" t="s">
        <v>142</v>
      </c>
      <c r="G5" s="23" t="s">
        <v>143</v>
      </c>
      <c r="H5" s="23" t="s">
        <v>144</v>
      </c>
    </row>
    <row r="6" spans="1:8" ht="12.75">
      <c r="A6" s="66"/>
      <c r="B6" s="6" t="s">
        <v>145</v>
      </c>
      <c r="C6" s="6"/>
      <c r="D6" s="112">
        <v>1</v>
      </c>
      <c r="E6" s="112">
        <v>2</v>
      </c>
      <c r="F6" s="112">
        <v>3</v>
      </c>
      <c r="G6" s="112">
        <v>4</v>
      </c>
      <c r="H6" s="112" t="s">
        <v>146</v>
      </c>
    </row>
    <row r="7" spans="1:9" s="11" customFormat="1" ht="12.75">
      <c r="A7" s="66" t="s">
        <v>147</v>
      </c>
      <c r="B7" s="62" t="s">
        <v>148</v>
      </c>
      <c r="C7" s="63">
        <f aca="true" t="shared" si="0" ref="C7:H7">+C8+C15</f>
        <v>0</v>
      </c>
      <c r="D7" s="63">
        <f t="shared" si="0"/>
        <v>341295690</v>
      </c>
      <c r="E7" s="63">
        <f t="shared" si="0"/>
        <v>346427950</v>
      </c>
      <c r="F7" s="63">
        <f t="shared" si="0"/>
        <v>346427950</v>
      </c>
      <c r="G7" s="63">
        <f t="shared" si="0"/>
        <v>305188573</v>
      </c>
      <c r="H7" s="63">
        <f t="shared" si="0"/>
        <v>31449692</v>
      </c>
      <c r="I7" s="8"/>
    </row>
    <row r="8" spans="1:9" s="11" customFormat="1" ht="12.75">
      <c r="A8" s="66" t="s">
        <v>149</v>
      </c>
      <c r="B8" s="64" t="s">
        <v>150</v>
      </c>
      <c r="C8" s="65">
        <f aca="true" t="shared" si="1" ref="C8:H8">+C9+C10+C13+C11+C12+C14+C163</f>
        <v>0</v>
      </c>
      <c r="D8" s="65">
        <f t="shared" si="1"/>
        <v>341295690</v>
      </c>
      <c r="E8" s="65">
        <f t="shared" si="1"/>
        <v>346427950</v>
      </c>
      <c r="F8" s="65">
        <f t="shared" si="1"/>
        <v>346427950</v>
      </c>
      <c r="G8" s="65">
        <f t="shared" si="1"/>
        <v>305188573</v>
      </c>
      <c r="H8" s="65">
        <f t="shared" si="1"/>
        <v>31449692</v>
      </c>
      <c r="I8" s="8"/>
    </row>
    <row r="9" spans="1:9" s="11" customFormat="1" ht="15" customHeight="1">
      <c r="A9" s="66" t="s">
        <v>151</v>
      </c>
      <c r="B9" s="64" t="s">
        <v>152</v>
      </c>
      <c r="C9" s="65">
        <f aca="true" t="shared" si="2" ref="C9:H9">+C22</f>
        <v>0</v>
      </c>
      <c r="D9" s="65">
        <f t="shared" si="2"/>
        <v>0</v>
      </c>
      <c r="E9" s="65">
        <f t="shared" si="2"/>
        <v>4145660</v>
      </c>
      <c r="F9" s="65">
        <f t="shared" si="2"/>
        <v>4145660</v>
      </c>
      <c r="G9" s="65">
        <f t="shared" si="2"/>
        <v>3473340</v>
      </c>
      <c r="H9" s="65">
        <f t="shared" si="2"/>
        <v>341824</v>
      </c>
      <c r="I9" s="8"/>
    </row>
    <row r="10" spans="1:9" s="11" customFormat="1" ht="12.75" customHeight="1">
      <c r="A10" s="66" t="s">
        <v>153</v>
      </c>
      <c r="B10" s="64" t="s">
        <v>154</v>
      </c>
      <c r="C10" s="65">
        <f aca="true" t="shared" si="3" ref="C10:H10">+C35</f>
        <v>0</v>
      </c>
      <c r="D10" s="65">
        <f t="shared" si="3"/>
        <v>297836620</v>
      </c>
      <c r="E10" s="65">
        <f t="shared" si="3"/>
        <v>287905020</v>
      </c>
      <c r="F10" s="65">
        <f t="shared" si="3"/>
        <v>287905020</v>
      </c>
      <c r="G10" s="65">
        <f t="shared" si="3"/>
        <v>247852184</v>
      </c>
      <c r="H10" s="65">
        <f t="shared" si="3"/>
        <v>24533161</v>
      </c>
      <c r="I10" s="8"/>
    </row>
    <row r="11" spans="1:9" s="11" customFormat="1" ht="12.75" customHeight="1">
      <c r="A11" s="66" t="s">
        <v>155</v>
      </c>
      <c r="B11" s="64" t="s">
        <v>156</v>
      </c>
      <c r="C11" s="65">
        <f aca="true" t="shared" si="4" ref="C11:H11">+C62</f>
        <v>0</v>
      </c>
      <c r="D11" s="65">
        <f t="shared" si="4"/>
        <v>0</v>
      </c>
      <c r="E11" s="65">
        <f t="shared" si="4"/>
        <v>0</v>
      </c>
      <c r="F11" s="65">
        <f t="shared" si="4"/>
        <v>0</v>
      </c>
      <c r="G11" s="65">
        <f t="shared" si="4"/>
        <v>0</v>
      </c>
      <c r="H11" s="65">
        <f t="shared" si="4"/>
        <v>0</v>
      </c>
      <c r="I11" s="8"/>
    </row>
    <row r="12" spans="1:9" s="11" customFormat="1" ht="15.75" customHeight="1">
      <c r="A12" s="66" t="s">
        <v>352</v>
      </c>
      <c r="B12" s="64" t="s">
        <v>349</v>
      </c>
      <c r="C12" s="65">
        <f aca="true" t="shared" si="5" ref="C12:H12">C164</f>
        <v>0</v>
      </c>
      <c r="D12" s="65">
        <f t="shared" si="5"/>
        <v>43459070</v>
      </c>
      <c r="E12" s="65">
        <f t="shared" si="5"/>
        <v>43459070</v>
      </c>
      <c r="F12" s="65">
        <f t="shared" si="5"/>
        <v>43459070</v>
      </c>
      <c r="G12" s="65">
        <f t="shared" si="5"/>
        <v>43457542</v>
      </c>
      <c r="H12" s="65">
        <f t="shared" si="5"/>
        <v>5465370</v>
      </c>
      <c r="I12" s="8"/>
    </row>
    <row r="13" spans="1:9" s="11" customFormat="1" ht="12.75">
      <c r="A13" s="66" t="s">
        <v>157</v>
      </c>
      <c r="B13" s="64" t="s">
        <v>158</v>
      </c>
      <c r="C13" s="65">
        <f aca="true" t="shared" si="6" ref="C13:H13">C172</f>
        <v>0</v>
      </c>
      <c r="D13" s="65">
        <f t="shared" si="6"/>
        <v>0</v>
      </c>
      <c r="E13" s="65">
        <f t="shared" si="6"/>
        <v>10918200</v>
      </c>
      <c r="F13" s="65">
        <f t="shared" si="6"/>
        <v>10918200</v>
      </c>
      <c r="G13" s="65">
        <f t="shared" si="6"/>
        <v>10563562</v>
      </c>
      <c r="H13" s="65">
        <f t="shared" si="6"/>
        <v>1114303</v>
      </c>
      <c r="I13" s="8"/>
    </row>
    <row r="14" spans="1:9" s="11" customFormat="1" ht="12.75">
      <c r="A14" s="66"/>
      <c r="B14" s="64" t="s">
        <v>358</v>
      </c>
      <c r="C14" s="65">
        <f aca="true" t="shared" si="7" ref="C14:H14">C65</f>
        <v>0</v>
      </c>
      <c r="D14" s="65">
        <f t="shared" si="7"/>
        <v>0</v>
      </c>
      <c r="E14" s="65">
        <f t="shared" si="7"/>
        <v>0</v>
      </c>
      <c r="F14" s="65">
        <f t="shared" si="7"/>
        <v>0</v>
      </c>
      <c r="G14" s="65">
        <f t="shared" si="7"/>
        <v>0</v>
      </c>
      <c r="H14" s="65">
        <f t="shared" si="7"/>
        <v>0</v>
      </c>
      <c r="I14" s="8"/>
    </row>
    <row r="15" spans="1:9" s="11" customFormat="1" ht="12.75">
      <c r="A15" s="66" t="s">
        <v>159</v>
      </c>
      <c r="B15" s="64" t="s">
        <v>160</v>
      </c>
      <c r="C15" s="65">
        <f>C68</f>
        <v>0</v>
      </c>
      <c r="D15" s="65">
        <f aca="true" t="shared" si="8" ref="D15:H16">D68</f>
        <v>0</v>
      </c>
      <c r="E15" s="65">
        <f t="shared" si="8"/>
        <v>0</v>
      </c>
      <c r="F15" s="65">
        <f t="shared" si="8"/>
        <v>0</v>
      </c>
      <c r="G15" s="65">
        <f t="shared" si="8"/>
        <v>0</v>
      </c>
      <c r="H15" s="65">
        <f t="shared" si="8"/>
        <v>0</v>
      </c>
      <c r="I15" s="8"/>
    </row>
    <row r="16" spans="1:9" s="11" customFormat="1" ht="12.75">
      <c r="A16" s="66" t="s">
        <v>161</v>
      </c>
      <c r="B16" s="64" t="s">
        <v>162</v>
      </c>
      <c r="C16" s="65">
        <f>C69</f>
        <v>0</v>
      </c>
      <c r="D16" s="65">
        <f t="shared" si="8"/>
        <v>0</v>
      </c>
      <c r="E16" s="65">
        <f t="shared" si="8"/>
        <v>0</v>
      </c>
      <c r="F16" s="65">
        <f t="shared" si="8"/>
        <v>0</v>
      </c>
      <c r="G16" s="65">
        <f t="shared" si="8"/>
        <v>0</v>
      </c>
      <c r="H16" s="65">
        <f t="shared" si="8"/>
        <v>0</v>
      </c>
      <c r="I16" s="8"/>
    </row>
    <row r="17" spans="1:9" s="11" customFormat="1" ht="25.5">
      <c r="A17" s="66"/>
      <c r="B17" s="64" t="s">
        <v>367</v>
      </c>
      <c r="C17" s="65">
        <f aca="true" t="shared" si="9" ref="C17:H17">C163+C178</f>
        <v>0</v>
      </c>
      <c r="D17" s="65">
        <f t="shared" si="9"/>
        <v>0</v>
      </c>
      <c r="E17" s="65">
        <f t="shared" si="9"/>
        <v>0</v>
      </c>
      <c r="F17" s="65">
        <f t="shared" si="9"/>
        <v>0</v>
      </c>
      <c r="G17" s="65">
        <f t="shared" si="9"/>
        <v>-158055</v>
      </c>
      <c r="H17" s="65">
        <f t="shared" si="9"/>
        <v>-4966</v>
      </c>
      <c r="I17" s="8"/>
    </row>
    <row r="18" spans="1:9" s="11" customFormat="1" ht="12.75">
      <c r="A18" s="66" t="s">
        <v>163</v>
      </c>
      <c r="B18" s="64" t="s">
        <v>164</v>
      </c>
      <c r="C18" s="65">
        <f aca="true" t="shared" si="10" ref="C18:H18">+C19+C15</f>
        <v>0</v>
      </c>
      <c r="D18" s="65">
        <f t="shared" si="10"/>
        <v>341295690</v>
      </c>
      <c r="E18" s="65">
        <f t="shared" si="10"/>
        <v>346427950</v>
      </c>
      <c r="F18" s="65">
        <f t="shared" si="10"/>
        <v>346427950</v>
      </c>
      <c r="G18" s="65">
        <f t="shared" si="10"/>
        <v>305188573</v>
      </c>
      <c r="H18" s="65">
        <f t="shared" si="10"/>
        <v>31449692</v>
      </c>
      <c r="I18" s="8"/>
    </row>
    <row r="19" spans="1:9" s="11" customFormat="1" ht="12.75">
      <c r="A19" s="66" t="s">
        <v>165</v>
      </c>
      <c r="B19" s="64" t="s">
        <v>150</v>
      </c>
      <c r="C19" s="65">
        <f aca="true" t="shared" si="11" ref="C19:H19">C9+C10+C11+C12+C13+C14+C163</f>
        <v>0</v>
      </c>
      <c r="D19" s="65">
        <f t="shared" si="11"/>
        <v>341295690</v>
      </c>
      <c r="E19" s="65">
        <f t="shared" si="11"/>
        <v>346427950</v>
      </c>
      <c r="F19" s="65">
        <f t="shared" si="11"/>
        <v>346427950</v>
      </c>
      <c r="G19" s="65">
        <f t="shared" si="11"/>
        <v>305188573</v>
      </c>
      <c r="H19" s="65">
        <f t="shared" si="11"/>
        <v>31449692</v>
      </c>
      <c r="I19" s="8"/>
    </row>
    <row r="20" spans="1:9" s="11" customFormat="1" ht="12.75">
      <c r="A20" s="66" t="s">
        <v>166</v>
      </c>
      <c r="B20" s="64" t="s">
        <v>167</v>
      </c>
      <c r="C20" s="65">
        <f aca="true" t="shared" si="12" ref="C20:H20">+C21+C67+C163</f>
        <v>0</v>
      </c>
      <c r="D20" s="65">
        <f t="shared" si="12"/>
        <v>341295690</v>
      </c>
      <c r="E20" s="65">
        <f t="shared" si="12"/>
        <v>335509750</v>
      </c>
      <c r="F20" s="65">
        <f t="shared" si="12"/>
        <v>335509750</v>
      </c>
      <c r="G20" s="65">
        <f t="shared" si="12"/>
        <v>294625011</v>
      </c>
      <c r="H20" s="65">
        <f t="shared" si="12"/>
        <v>30335389</v>
      </c>
      <c r="I20" s="8"/>
    </row>
    <row r="21" spans="1:9" s="11" customFormat="1" ht="12.75">
      <c r="A21" s="66" t="s">
        <v>168</v>
      </c>
      <c r="B21" s="64" t="s">
        <v>150</v>
      </c>
      <c r="C21" s="65">
        <f aca="true" t="shared" si="13" ref="C21:H21">+C22+C35+C62+C164+C65</f>
        <v>0</v>
      </c>
      <c r="D21" s="65">
        <f t="shared" si="13"/>
        <v>341295690</v>
      </c>
      <c r="E21" s="65">
        <f t="shared" si="13"/>
        <v>335509750</v>
      </c>
      <c r="F21" s="65">
        <f t="shared" si="13"/>
        <v>335509750</v>
      </c>
      <c r="G21" s="65">
        <f t="shared" si="13"/>
        <v>294783066</v>
      </c>
      <c r="H21" s="65">
        <f t="shared" si="13"/>
        <v>30340355</v>
      </c>
      <c r="I21" s="8"/>
    </row>
    <row r="22" spans="1:9" s="11" customFormat="1" ht="12.75">
      <c r="A22" s="66" t="s">
        <v>169</v>
      </c>
      <c r="B22" s="64" t="s">
        <v>152</v>
      </c>
      <c r="C22" s="65">
        <f aca="true" t="shared" si="14" ref="C22:H22">+C23+C29</f>
        <v>0</v>
      </c>
      <c r="D22" s="65">
        <f t="shared" si="14"/>
        <v>0</v>
      </c>
      <c r="E22" s="65">
        <f t="shared" si="14"/>
        <v>4145660</v>
      </c>
      <c r="F22" s="65">
        <f t="shared" si="14"/>
        <v>4145660</v>
      </c>
      <c r="G22" s="65">
        <f t="shared" si="14"/>
        <v>3473340</v>
      </c>
      <c r="H22" s="65">
        <f t="shared" si="14"/>
        <v>341824</v>
      </c>
      <c r="I22" s="8"/>
    </row>
    <row r="23" spans="1:9" s="11" customFormat="1" ht="12.75">
      <c r="A23" s="66" t="s">
        <v>170</v>
      </c>
      <c r="B23" s="64" t="s">
        <v>171</v>
      </c>
      <c r="C23" s="65">
        <f aca="true" t="shared" si="15" ref="C23:H23">C24+C25+C26+C27+C28</f>
        <v>0</v>
      </c>
      <c r="D23" s="65">
        <f t="shared" si="15"/>
        <v>0</v>
      </c>
      <c r="E23" s="65">
        <f t="shared" si="15"/>
        <v>3386700</v>
      </c>
      <c r="F23" s="65">
        <f t="shared" si="15"/>
        <v>3386700</v>
      </c>
      <c r="G23" s="65">
        <f t="shared" si="15"/>
        <v>2834658</v>
      </c>
      <c r="H23" s="65">
        <f t="shared" si="15"/>
        <v>279153</v>
      </c>
      <c r="I23" s="8"/>
    </row>
    <row r="24" spans="1:9" s="11" customFormat="1" ht="12.75">
      <c r="A24" s="76" t="s">
        <v>172</v>
      </c>
      <c r="B24" s="67" t="s">
        <v>334</v>
      </c>
      <c r="C24" s="68"/>
      <c r="D24" s="10"/>
      <c r="E24" s="10">
        <v>3360300</v>
      </c>
      <c r="F24" s="10">
        <v>3360300</v>
      </c>
      <c r="G24" s="7">
        <v>2813949</v>
      </c>
      <c r="H24" s="7">
        <v>276636</v>
      </c>
      <c r="I24" s="8"/>
    </row>
    <row r="25" spans="1:9" ht="12.75">
      <c r="A25" s="76" t="s">
        <v>173</v>
      </c>
      <c r="B25" s="69" t="s">
        <v>174</v>
      </c>
      <c r="C25" s="68"/>
      <c r="D25" s="10"/>
      <c r="E25" s="10">
        <v>18560</v>
      </c>
      <c r="F25" s="10">
        <v>18560</v>
      </c>
      <c r="G25" s="7">
        <v>14774</v>
      </c>
      <c r="H25" s="7">
        <v>1611</v>
      </c>
      <c r="I25" s="8"/>
    </row>
    <row r="26" spans="1:9" ht="12.75" customHeight="1">
      <c r="A26" s="76" t="s">
        <v>175</v>
      </c>
      <c r="B26" s="69" t="s">
        <v>176</v>
      </c>
      <c r="C26" s="68"/>
      <c r="D26" s="10"/>
      <c r="E26" s="10">
        <v>1070</v>
      </c>
      <c r="F26" s="10">
        <v>1070</v>
      </c>
      <c r="G26" s="7">
        <v>289</v>
      </c>
      <c r="H26" s="7">
        <v>0</v>
      </c>
      <c r="I26" s="8"/>
    </row>
    <row r="27" spans="1:9" ht="12.75">
      <c r="A27" s="76" t="s">
        <v>348</v>
      </c>
      <c r="B27" s="69" t="s">
        <v>177</v>
      </c>
      <c r="C27" s="68"/>
      <c r="D27" s="10"/>
      <c r="E27" s="10"/>
      <c r="F27" s="10"/>
      <c r="G27" s="7"/>
      <c r="H27" s="7"/>
      <c r="I27" s="8"/>
    </row>
    <row r="28" spans="1:9" ht="12.75">
      <c r="A28" s="76" t="s">
        <v>178</v>
      </c>
      <c r="B28" s="69" t="s">
        <v>368</v>
      </c>
      <c r="C28" s="68"/>
      <c r="D28" s="10"/>
      <c r="E28" s="10">
        <v>6770</v>
      </c>
      <c r="F28" s="10">
        <v>6770</v>
      </c>
      <c r="G28" s="7">
        <v>5646</v>
      </c>
      <c r="H28" s="7">
        <v>906</v>
      </c>
      <c r="I28" s="8"/>
    </row>
    <row r="29" spans="1:9" ht="12" customHeight="1">
      <c r="A29" s="66" t="s">
        <v>179</v>
      </c>
      <c r="B29" s="64" t="s">
        <v>180</v>
      </c>
      <c r="C29" s="65">
        <f aca="true" t="shared" si="16" ref="C29:H29">+C30+C31+C32+C33+C34</f>
        <v>0</v>
      </c>
      <c r="D29" s="65">
        <f t="shared" si="16"/>
        <v>0</v>
      </c>
      <c r="E29" s="65">
        <f t="shared" si="16"/>
        <v>758960</v>
      </c>
      <c r="F29" s="65">
        <f t="shared" si="16"/>
        <v>758960</v>
      </c>
      <c r="G29" s="65">
        <f t="shared" si="16"/>
        <v>638682</v>
      </c>
      <c r="H29" s="65">
        <f t="shared" si="16"/>
        <v>62671</v>
      </c>
      <c r="I29" s="8"/>
    </row>
    <row r="30" spans="1:9" ht="13.5" customHeight="1">
      <c r="A30" s="76" t="s">
        <v>181</v>
      </c>
      <c r="B30" s="69" t="s">
        <v>182</v>
      </c>
      <c r="C30" s="68"/>
      <c r="D30" s="10"/>
      <c r="E30" s="10">
        <v>526330</v>
      </c>
      <c r="F30" s="10">
        <v>526330</v>
      </c>
      <c r="G30" s="7">
        <v>448159</v>
      </c>
      <c r="H30" s="7">
        <v>43988</v>
      </c>
      <c r="I30" s="8"/>
    </row>
    <row r="31" spans="1:9" ht="12.75">
      <c r="A31" s="76" t="s">
        <v>183</v>
      </c>
      <c r="B31" s="69" t="s">
        <v>184</v>
      </c>
      <c r="C31" s="68"/>
      <c r="D31" s="10"/>
      <c r="E31" s="10">
        <v>16930</v>
      </c>
      <c r="F31" s="10">
        <v>16930</v>
      </c>
      <c r="G31" s="7">
        <v>14162</v>
      </c>
      <c r="H31" s="7">
        <v>1388</v>
      </c>
      <c r="I31" s="8"/>
    </row>
    <row r="32" spans="1:9" ht="12.75">
      <c r="A32" s="76" t="s">
        <v>185</v>
      </c>
      <c r="B32" s="69" t="s">
        <v>186</v>
      </c>
      <c r="C32" s="68"/>
      <c r="D32" s="10"/>
      <c r="E32" s="10">
        <v>176110</v>
      </c>
      <c r="F32" s="10">
        <v>176110</v>
      </c>
      <c r="G32" s="7">
        <v>148016</v>
      </c>
      <c r="H32" s="7">
        <v>14516</v>
      </c>
      <c r="I32" s="8"/>
    </row>
    <row r="33" spans="1:9" ht="12.75">
      <c r="A33" s="76" t="s">
        <v>187</v>
      </c>
      <c r="B33" s="70" t="s">
        <v>188</v>
      </c>
      <c r="C33" s="68"/>
      <c r="D33" s="10"/>
      <c r="E33" s="10">
        <v>5720</v>
      </c>
      <c r="F33" s="10">
        <v>5720</v>
      </c>
      <c r="G33" s="7">
        <v>4258</v>
      </c>
      <c r="H33" s="7">
        <v>418</v>
      </c>
      <c r="I33" s="8"/>
    </row>
    <row r="34" spans="1:9" ht="12.75">
      <c r="A34" s="76" t="s">
        <v>189</v>
      </c>
      <c r="B34" s="70" t="s">
        <v>190</v>
      </c>
      <c r="C34" s="68"/>
      <c r="D34" s="10"/>
      <c r="E34" s="10">
        <v>33870</v>
      </c>
      <c r="F34" s="10">
        <v>33870</v>
      </c>
      <c r="G34" s="10">
        <v>24087</v>
      </c>
      <c r="H34" s="10">
        <v>2361</v>
      </c>
      <c r="I34" s="8"/>
    </row>
    <row r="35" spans="1:9" s="11" customFormat="1" ht="12.75">
      <c r="A35" s="66" t="s">
        <v>191</v>
      </c>
      <c r="B35" s="64" t="s">
        <v>154</v>
      </c>
      <c r="C35" s="65">
        <f aca="true" t="shared" si="17" ref="C35:H35">+C36+C50+C49+C52+C55+C57+C58+C59+C56</f>
        <v>0</v>
      </c>
      <c r="D35" s="65">
        <f t="shared" si="17"/>
        <v>297836620</v>
      </c>
      <c r="E35" s="65">
        <f t="shared" si="17"/>
        <v>287905020</v>
      </c>
      <c r="F35" s="65">
        <f t="shared" si="17"/>
        <v>287905020</v>
      </c>
      <c r="G35" s="65">
        <f t="shared" si="17"/>
        <v>247852184</v>
      </c>
      <c r="H35" s="65">
        <f t="shared" si="17"/>
        <v>24533161</v>
      </c>
      <c r="I35" s="8"/>
    </row>
    <row r="36" spans="1:9" s="11" customFormat="1" ht="12.75">
      <c r="A36" s="66" t="s">
        <v>192</v>
      </c>
      <c r="B36" s="64" t="s">
        <v>193</v>
      </c>
      <c r="C36" s="65">
        <f aca="true" t="shared" si="18" ref="C36:H36">+C37+C38+C39+C40+C41+C42+C43+C44+C46</f>
        <v>0</v>
      </c>
      <c r="D36" s="65">
        <f t="shared" si="18"/>
        <v>297836620</v>
      </c>
      <c r="E36" s="65">
        <f t="shared" si="18"/>
        <v>287827130</v>
      </c>
      <c r="F36" s="65">
        <f t="shared" si="18"/>
        <v>287827130</v>
      </c>
      <c r="G36" s="65">
        <f t="shared" si="18"/>
        <v>247793347</v>
      </c>
      <c r="H36" s="65">
        <f t="shared" si="18"/>
        <v>24524127</v>
      </c>
      <c r="I36" s="8"/>
    </row>
    <row r="37" spans="1:9" ht="12.75">
      <c r="A37" s="76" t="s">
        <v>194</v>
      </c>
      <c r="B37" s="69" t="s">
        <v>195</v>
      </c>
      <c r="C37" s="68"/>
      <c r="D37" s="10"/>
      <c r="E37" s="10">
        <v>19000</v>
      </c>
      <c r="F37" s="10">
        <v>19000</v>
      </c>
      <c r="G37" s="7">
        <v>15146</v>
      </c>
      <c r="H37" s="7">
        <v>146</v>
      </c>
      <c r="I37" s="8"/>
    </row>
    <row r="38" spans="1:9" ht="12.75">
      <c r="A38" s="76" t="s">
        <v>196</v>
      </c>
      <c r="B38" s="69" t="s">
        <v>197</v>
      </c>
      <c r="C38" s="68"/>
      <c r="D38" s="10"/>
      <c r="E38" s="10">
        <v>5000</v>
      </c>
      <c r="F38" s="10">
        <v>5000</v>
      </c>
      <c r="G38" s="7">
        <v>2996</v>
      </c>
      <c r="H38" s="7"/>
      <c r="I38" s="8"/>
    </row>
    <row r="39" spans="1:9" ht="12.75">
      <c r="A39" s="76" t="s">
        <v>198</v>
      </c>
      <c r="B39" s="69" t="s">
        <v>199</v>
      </c>
      <c r="C39" s="68"/>
      <c r="D39" s="10"/>
      <c r="E39" s="10">
        <v>97670</v>
      </c>
      <c r="F39" s="10">
        <v>97670</v>
      </c>
      <c r="G39" s="7">
        <v>69107</v>
      </c>
      <c r="H39" s="7">
        <v>2502</v>
      </c>
      <c r="I39" s="8"/>
    </row>
    <row r="40" spans="1:9" ht="12.75">
      <c r="A40" s="76" t="s">
        <v>200</v>
      </c>
      <c r="B40" s="69" t="s">
        <v>201</v>
      </c>
      <c r="C40" s="68"/>
      <c r="D40" s="10"/>
      <c r="E40" s="10">
        <v>5080</v>
      </c>
      <c r="F40" s="10">
        <v>5080</v>
      </c>
      <c r="G40" s="7">
        <v>4363</v>
      </c>
      <c r="H40" s="7">
        <v>449</v>
      </c>
      <c r="I40" s="8"/>
    </row>
    <row r="41" spans="1:9" ht="12.75">
      <c r="A41" s="76" t="s">
        <v>202</v>
      </c>
      <c r="B41" s="69" t="s">
        <v>203</v>
      </c>
      <c r="C41" s="68"/>
      <c r="D41" s="10"/>
      <c r="E41" s="10">
        <v>18000</v>
      </c>
      <c r="F41" s="10">
        <v>18000</v>
      </c>
      <c r="G41" s="7">
        <v>7500</v>
      </c>
      <c r="H41" s="7">
        <v>2500</v>
      </c>
      <c r="I41" s="8"/>
    </row>
    <row r="42" spans="1:9" ht="12.75">
      <c r="A42" s="76" t="s">
        <v>204</v>
      </c>
      <c r="B42" s="69" t="s">
        <v>205</v>
      </c>
      <c r="C42" s="68"/>
      <c r="D42" s="10"/>
      <c r="E42" s="10"/>
      <c r="F42" s="10"/>
      <c r="G42" s="7"/>
      <c r="H42" s="7"/>
      <c r="I42" s="8"/>
    </row>
    <row r="43" spans="1:9" ht="12.75">
      <c r="A43" s="76" t="s">
        <v>206</v>
      </c>
      <c r="B43" s="69" t="s">
        <v>207</v>
      </c>
      <c r="C43" s="68"/>
      <c r="D43" s="10"/>
      <c r="E43" s="10">
        <v>56140</v>
      </c>
      <c r="F43" s="10">
        <v>56140</v>
      </c>
      <c r="G43" s="10">
        <v>46549</v>
      </c>
      <c r="H43" s="10">
        <v>5080</v>
      </c>
      <c r="I43" s="8"/>
    </row>
    <row r="44" spans="1:9" s="11" customFormat="1" ht="15">
      <c r="A44" s="66" t="s">
        <v>208</v>
      </c>
      <c r="B44" s="64" t="s">
        <v>209</v>
      </c>
      <c r="C44" s="71">
        <f aca="true" t="shared" si="19" ref="C44:H44">+C45+C78</f>
        <v>0</v>
      </c>
      <c r="D44" s="71">
        <f t="shared" si="19"/>
        <v>297836620</v>
      </c>
      <c r="E44" s="71">
        <f t="shared" si="19"/>
        <v>287430770</v>
      </c>
      <c r="F44" s="71">
        <f t="shared" si="19"/>
        <v>287430770</v>
      </c>
      <c r="G44" s="71">
        <f t="shared" si="19"/>
        <v>247520903</v>
      </c>
      <c r="H44" s="71">
        <f t="shared" si="19"/>
        <v>24498382</v>
      </c>
      <c r="I44" s="8"/>
    </row>
    <row r="45" spans="1:9" s="111" customFormat="1" ht="14.25">
      <c r="A45" s="108"/>
      <c r="B45" s="72" t="s">
        <v>210</v>
      </c>
      <c r="C45" s="73"/>
      <c r="D45" s="10"/>
      <c r="E45" s="10">
        <v>86850</v>
      </c>
      <c r="F45" s="10">
        <v>86850</v>
      </c>
      <c r="G45" s="7">
        <v>66511</v>
      </c>
      <c r="H45" s="7">
        <v>5527</v>
      </c>
      <c r="I45" s="8"/>
    </row>
    <row r="46" spans="1:9" ht="12.75">
      <c r="A46" s="76" t="s">
        <v>211</v>
      </c>
      <c r="B46" s="69" t="s">
        <v>212</v>
      </c>
      <c r="C46" s="68"/>
      <c r="D46" s="10"/>
      <c r="E46" s="10">
        <v>195470</v>
      </c>
      <c r="F46" s="10">
        <v>195470</v>
      </c>
      <c r="G46" s="10">
        <v>126783</v>
      </c>
      <c r="H46" s="10">
        <v>15068</v>
      </c>
      <c r="I46" s="8"/>
    </row>
    <row r="47" spans="1:9" s="11" customFormat="1" ht="12.75">
      <c r="A47" s="76"/>
      <c r="B47" s="69" t="s">
        <v>213</v>
      </c>
      <c r="C47" s="68"/>
      <c r="D47" s="10"/>
      <c r="E47" s="10">
        <v>26470</v>
      </c>
      <c r="F47" s="10">
        <v>26470</v>
      </c>
      <c r="G47" s="10"/>
      <c r="H47" s="10"/>
      <c r="I47" s="8"/>
    </row>
    <row r="48" spans="1:9" s="11" customFormat="1" ht="26.25" customHeight="1">
      <c r="A48" s="76"/>
      <c r="B48" s="69" t="s">
        <v>369</v>
      </c>
      <c r="C48" s="68"/>
      <c r="D48" s="10"/>
      <c r="E48" s="10">
        <v>50000</v>
      </c>
      <c r="F48" s="10">
        <v>50000</v>
      </c>
      <c r="G48" s="10">
        <v>31667</v>
      </c>
      <c r="H48" s="10">
        <v>5460</v>
      </c>
      <c r="I48" s="8"/>
    </row>
    <row r="49" spans="1:9" s="11" customFormat="1" ht="14.25" customHeight="1">
      <c r="A49" s="66" t="s">
        <v>214</v>
      </c>
      <c r="B49" s="69" t="s">
        <v>215</v>
      </c>
      <c r="C49" s="68"/>
      <c r="D49" s="10"/>
      <c r="E49" s="10"/>
      <c r="F49" s="10"/>
      <c r="G49" s="10"/>
      <c r="H49" s="10"/>
      <c r="I49" s="8"/>
    </row>
    <row r="50" spans="1:9" ht="12.75">
      <c r="A50" s="66" t="s">
        <v>216</v>
      </c>
      <c r="B50" s="64" t="s">
        <v>217</v>
      </c>
      <c r="C50" s="74">
        <f aca="true" t="shared" si="20" ref="C50:H50">+C51</f>
        <v>0</v>
      </c>
      <c r="D50" s="74">
        <f t="shared" si="20"/>
        <v>0</v>
      </c>
      <c r="E50" s="74">
        <f t="shared" si="20"/>
        <v>58000</v>
      </c>
      <c r="F50" s="74">
        <f t="shared" si="20"/>
        <v>58000</v>
      </c>
      <c r="G50" s="74">
        <f t="shared" si="20"/>
        <v>52919</v>
      </c>
      <c r="H50" s="74">
        <f t="shared" si="20"/>
        <v>8919</v>
      </c>
      <c r="I50" s="8"/>
    </row>
    <row r="51" spans="1:9" s="11" customFormat="1" ht="12.75">
      <c r="A51" s="76" t="s">
        <v>218</v>
      </c>
      <c r="B51" s="69" t="s">
        <v>219</v>
      </c>
      <c r="C51" s="68"/>
      <c r="D51" s="10"/>
      <c r="E51" s="10">
        <v>58000</v>
      </c>
      <c r="F51" s="10">
        <v>58000</v>
      </c>
      <c r="G51" s="10">
        <v>52919</v>
      </c>
      <c r="H51" s="10">
        <v>8919</v>
      </c>
      <c r="I51" s="8"/>
    </row>
    <row r="52" spans="1:9" s="11" customFormat="1" ht="12.75">
      <c r="A52" s="66" t="s">
        <v>220</v>
      </c>
      <c r="B52" s="64" t="s">
        <v>221</v>
      </c>
      <c r="C52" s="65">
        <f aca="true" t="shared" si="21" ref="C52:H52">+C53+C54</f>
        <v>0</v>
      </c>
      <c r="D52" s="65">
        <f t="shared" si="21"/>
        <v>0</v>
      </c>
      <c r="E52" s="65">
        <f t="shared" si="21"/>
        <v>7000</v>
      </c>
      <c r="F52" s="65">
        <f t="shared" si="21"/>
        <v>7000</v>
      </c>
      <c r="G52" s="65">
        <f t="shared" si="21"/>
        <v>1329</v>
      </c>
      <c r="H52" s="65">
        <f t="shared" si="21"/>
        <v>0</v>
      </c>
      <c r="I52" s="8"/>
    </row>
    <row r="53" spans="1:9" ht="12.75">
      <c r="A53" s="66" t="s">
        <v>222</v>
      </c>
      <c r="B53" s="69" t="s">
        <v>223</v>
      </c>
      <c r="C53" s="68"/>
      <c r="D53" s="10"/>
      <c r="E53" s="10">
        <v>7000</v>
      </c>
      <c r="F53" s="10">
        <v>7000</v>
      </c>
      <c r="G53" s="7">
        <v>1329</v>
      </c>
      <c r="H53" s="7">
        <v>0</v>
      </c>
      <c r="I53" s="8"/>
    </row>
    <row r="54" spans="1:9" ht="12.75">
      <c r="A54" s="66" t="s">
        <v>224</v>
      </c>
      <c r="B54" s="69" t="s">
        <v>225</v>
      </c>
      <c r="C54" s="68"/>
      <c r="D54" s="10"/>
      <c r="E54" s="10"/>
      <c r="F54" s="10"/>
      <c r="G54" s="7"/>
      <c r="H54" s="7"/>
      <c r="I54" s="8"/>
    </row>
    <row r="55" spans="1:9" ht="12.75">
      <c r="A55" s="76" t="s">
        <v>226</v>
      </c>
      <c r="B55" s="69" t="s">
        <v>227</v>
      </c>
      <c r="C55" s="68"/>
      <c r="D55" s="10"/>
      <c r="E55" s="10">
        <v>5000</v>
      </c>
      <c r="F55" s="10">
        <v>5000</v>
      </c>
      <c r="G55" s="7">
        <v>1214</v>
      </c>
      <c r="H55" s="7">
        <v>115</v>
      </c>
      <c r="I55" s="8"/>
    </row>
    <row r="56" spans="1:9" ht="12.75">
      <c r="A56" s="76" t="s">
        <v>228</v>
      </c>
      <c r="B56" s="67" t="s">
        <v>229</v>
      </c>
      <c r="C56" s="68"/>
      <c r="D56" s="10"/>
      <c r="E56" s="10"/>
      <c r="F56" s="10"/>
      <c r="G56" s="7"/>
      <c r="H56" s="7"/>
      <c r="I56" s="8"/>
    </row>
    <row r="57" spans="1:9" ht="12.75">
      <c r="A57" s="76" t="s">
        <v>230</v>
      </c>
      <c r="B57" s="69" t="s">
        <v>231</v>
      </c>
      <c r="C57" s="68"/>
      <c r="D57" s="10"/>
      <c r="E57" s="10">
        <v>890</v>
      </c>
      <c r="F57" s="10">
        <v>890</v>
      </c>
      <c r="G57" s="7"/>
      <c r="H57" s="7"/>
      <c r="I57" s="8"/>
    </row>
    <row r="58" spans="1:9" ht="12.75">
      <c r="A58" s="76" t="s">
        <v>232</v>
      </c>
      <c r="B58" s="69" t="s">
        <v>233</v>
      </c>
      <c r="C58" s="68"/>
      <c r="D58" s="10"/>
      <c r="E58" s="10"/>
      <c r="F58" s="10"/>
      <c r="G58" s="10"/>
      <c r="H58" s="10"/>
      <c r="I58" s="8"/>
    </row>
    <row r="59" spans="1:9" s="11" customFormat="1" ht="12.75">
      <c r="A59" s="66" t="s">
        <v>234</v>
      </c>
      <c r="B59" s="64" t="s">
        <v>235</v>
      </c>
      <c r="C59" s="74">
        <f aca="true" t="shared" si="22" ref="C59:H59">+C60+C61</f>
        <v>0</v>
      </c>
      <c r="D59" s="74">
        <f t="shared" si="22"/>
        <v>0</v>
      </c>
      <c r="E59" s="74">
        <f t="shared" si="22"/>
        <v>7000</v>
      </c>
      <c r="F59" s="74">
        <f t="shared" si="22"/>
        <v>7000</v>
      </c>
      <c r="G59" s="74">
        <f t="shared" si="22"/>
        <v>3375</v>
      </c>
      <c r="H59" s="74">
        <f t="shared" si="22"/>
        <v>0</v>
      </c>
      <c r="I59" s="8"/>
    </row>
    <row r="60" spans="1:9" ht="12.75">
      <c r="A60" s="76" t="s">
        <v>236</v>
      </c>
      <c r="B60" s="69" t="s">
        <v>237</v>
      </c>
      <c r="C60" s="68"/>
      <c r="D60" s="10"/>
      <c r="E60" s="10"/>
      <c r="F60" s="10"/>
      <c r="G60" s="7"/>
      <c r="H60" s="7"/>
      <c r="I60" s="8"/>
    </row>
    <row r="61" spans="1:9" ht="13.5" customHeight="1">
      <c r="A61" s="76" t="s">
        <v>238</v>
      </c>
      <c r="B61" s="69" t="s">
        <v>239</v>
      </c>
      <c r="C61" s="68"/>
      <c r="D61" s="10"/>
      <c r="E61" s="10">
        <v>7000</v>
      </c>
      <c r="F61" s="10">
        <v>7000</v>
      </c>
      <c r="G61" s="75">
        <v>3375</v>
      </c>
      <c r="H61" s="75"/>
      <c r="I61" s="8"/>
    </row>
    <row r="62" spans="1:9" s="11" customFormat="1" ht="12.75">
      <c r="A62" s="66" t="s">
        <v>240</v>
      </c>
      <c r="B62" s="64" t="s">
        <v>156</v>
      </c>
      <c r="C62" s="63">
        <f>+C63</f>
        <v>0</v>
      </c>
      <c r="D62" s="63">
        <f aca="true" t="shared" si="23" ref="D62:H63">+D63</f>
        <v>0</v>
      </c>
      <c r="E62" s="63">
        <f t="shared" si="23"/>
        <v>0</v>
      </c>
      <c r="F62" s="63">
        <f t="shared" si="23"/>
        <v>0</v>
      </c>
      <c r="G62" s="63">
        <f t="shared" si="23"/>
        <v>0</v>
      </c>
      <c r="H62" s="63">
        <f t="shared" si="23"/>
        <v>0</v>
      </c>
      <c r="I62" s="8"/>
    </row>
    <row r="63" spans="1:9" s="11" customFormat="1" ht="12.75">
      <c r="A63" s="76" t="s">
        <v>241</v>
      </c>
      <c r="B63" s="64" t="s">
        <v>242</v>
      </c>
      <c r="C63" s="63">
        <f>+C64</f>
        <v>0</v>
      </c>
      <c r="D63" s="63">
        <f t="shared" si="23"/>
        <v>0</v>
      </c>
      <c r="E63" s="63">
        <f t="shared" si="23"/>
        <v>0</v>
      </c>
      <c r="F63" s="63">
        <f t="shared" si="23"/>
        <v>0</v>
      </c>
      <c r="G63" s="63">
        <f t="shared" si="23"/>
        <v>0</v>
      </c>
      <c r="H63" s="63">
        <f t="shared" si="23"/>
        <v>0</v>
      </c>
      <c r="I63" s="8"/>
    </row>
    <row r="64" spans="1:9" ht="12.75">
      <c r="A64" s="76" t="s">
        <v>243</v>
      </c>
      <c r="B64" s="69" t="s">
        <v>244</v>
      </c>
      <c r="C64" s="68"/>
      <c r="D64" s="10"/>
      <c r="E64" s="10"/>
      <c r="F64" s="10"/>
      <c r="G64" s="10"/>
      <c r="H64" s="10"/>
      <c r="I64" s="8"/>
    </row>
    <row r="65" spans="1:9" s="11" customFormat="1" ht="12.75">
      <c r="A65" s="76"/>
      <c r="B65" s="120" t="s">
        <v>358</v>
      </c>
      <c r="C65" s="68">
        <f aca="true" t="shared" si="24" ref="C65:H65">C66</f>
        <v>0</v>
      </c>
      <c r="D65" s="68">
        <f t="shared" si="24"/>
        <v>0</v>
      </c>
      <c r="E65" s="68">
        <f t="shared" si="24"/>
        <v>0</v>
      </c>
      <c r="F65" s="68">
        <f t="shared" si="24"/>
        <v>0</v>
      </c>
      <c r="G65" s="68">
        <f t="shared" si="24"/>
        <v>0</v>
      </c>
      <c r="H65" s="68">
        <f t="shared" si="24"/>
        <v>0</v>
      </c>
      <c r="I65" s="8"/>
    </row>
    <row r="66" spans="1:9" s="11" customFormat="1" ht="12.75">
      <c r="A66" s="76"/>
      <c r="B66" s="69" t="s">
        <v>359</v>
      </c>
      <c r="C66" s="68"/>
      <c r="D66" s="10"/>
      <c r="E66" s="10"/>
      <c r="F66" s="10"/>
      <c r="G66" s="10"/>
      <c r="H66" s="10"/>
      <c r="I66" s="8"/>
    </row>
    <row r="67" spans="1:9" s="11" customFormat="1" ht="12.75">
      <c r="A67" s="66" t="s">
        <v>245</v>
      </c>
      <c r="B67" s="64" t="s">
        <v>160</v>
      </c>
      <c r="C67" s="65">
        <f aca="true" t="shared" si="25" ref="C67:H67">+C68</f>
        <v>0</v>
      </c>
      <c r="D67" s="65">
        <f t="shared" si="25"/>
        <v>0</v>
      </c>
      <c r="E67" s="65">
        <f t="shared" si="25"/>
        <v>0</v>
      </c>
      <c r="F67" s="65">
        <f t="shared" si="25"/>
        <v>0</v>
      </c>
      <c r="G67" s="65">
        <f t="shared" si="25"/>
        <v>0</v>
      </c>
      <c r="H67" s="65">
        <f t="shared" si="25"/>
        <v>0</v>
      </c>
      <c r="I67" s="8"/>
    </row>
    <row r="68" spans="1:9" s="11" customFormat="1" ht="12.75">
      <c r="A68" s="66" t="s">
        <v>246</v>
      </c>
      <c r="B68" s="64" t="s">
        <v>162</v>
      </c>
      <c r="C68" s="65">
        <f aca="true" t="shared" si="26" ref="C68:H68">+C69+C74</f>
        <v>0</v>
      </c>
      <c r="D68" s="65">
        <f t="shared" si="26"/>
        <v>0</v>
      </c>
      <c r="E68" s="65">
        <f t="shared" si="26"/>
        <v>0</v>
      </c>
      <c r="F68" s="65">
        <f t="shared" si="26"/>
        <v>0</v>
      </c>
      <c r="G68" s="65">
        <f t="shared" si="26"/>
        <v>0</v>
      </c>
      <c r="H68" s="65">
        <f t="shared" si="26"/>
        <v>0</v>
      </c>
      <c r="I68" s="8"/>
    </row>
    <row r="69" spans="1:9" s="11" customFormat="1" ht="12.75">
      <c r="A69" s="66" t="s">
        <v>247</v>
      </c>
      <c r="B69" s="64" t="s">
        <v>248</v>
      </c>
      <c r="C69" s="65">
        <f aca="true" t="shared" si="27" ref="C69:H69">+C71+C73+C72+C70</f>
        <v>0</v>
      </c>
      <c r="D69" s="65">
        <f t="shared" si="27"/>
        <v>0</v>
      </c>
      <c r="E69" s="65">
        <f t="shared" si="27"/>
        <v>0</v>
      </c>
      <c r="F69" s="65">
        <f t="shared" si="27"/>
        <v>0</v>
      </c>
      <c r="G69" s="65">
        <f t="shared" si="27"/>
        <v>0</v>
      </c>
      <c r="H69" s="65">
        <f t="shared" si="27"/>
        <v>0</v>
      </c>
      <c r="I69" s="8"/>
    </row>
    <row r="70" spans="1:9" s="11" customFormat="1" ht="12.75">
      <c r="A70" s="66"/>
      <c r="B70" s="77" t="s">
        <v>249</v>
      </c>
      <c r="C70" s="65"/>
      <c r="D70" s="10"/>
      <c r="E70" s="10"/>
      <c r="F70" s="10"/>
      <c r="G70" s="7"/>
      <c r="H70" s="7"/>
      <c r="I70" s="8"/>
    </row>
    <row r="71" spans="1:9" ht="12.75">
      <c r="A71" s="76" t="s">
        <v>250</v>
      </c>
      <c r="B71" s="69" t="s">
        <v>251</v>
      </c>
      <c r="C71" s="68"/>
      <c r="D71" s="10"/>
      <c r="E71" s="10"/>
      <c r="F71" s="10"/>
      <c r="G71" s="7"/>
      <c r="H71" s="7"/>
      <c r="I71" s="8"/>
    </row>
    <row r="72" spans="1:9" ht="12.75">
      <c r="A72" s="76" t="s">
        <v>252</v>
      </c>
      <c r="B72" s="67" t="s">
        <v>253</v>
      </c>
      <c r="C72" s="68"/>
      <c r="D72" s="10"/>
      <c r="E72" s="10"/>
      <c r="F72" s="10"/>
      <c r="G72" s="7"/>
      <c r="H72" s="7"/>
      <c r="I72" s="8"/>
    </row>
    <row r="73" spans="1:9" ht="12.75">
      <c r="A73" s="76" t="s">
        <v>254</v>
      </c>
      <c r="B73" s="69" t="s">
        <v>255</v>
      </c>
      <c r="C73" s="68"/>
      <c r="D73" s="10"/>
      <c r="E73" s="10"/>
      <c r="F73" s="10"/>
      <c r="G73" s="7"/>
      <c r="H73" s="7"/>
      <c r="I73" s="8"/>
    </row>
    <row r="74" spans="1:9" ht="12.75">
      <c r="A74" s="109"/>
      <c r="B74" s="67" t="s">
        <v>256</v>
      </c>
      <c r="C74" s="68"/>
      <c r="D74" s="10"/>
      <c r="E74" s="10"/>
      <c r="F74" s="10"/>
      <c r="G74" s="7"/>
      <c r="H74" s="7"/>
      <c r="I74" s="8"/>
    </row>
    <row r="75" spans="1:9" ht="12.75">
      <c r="A75" s="76" t="s">
        <v>168</v>
      </c>
      <c r="B75" s="64" t="s">
        <v>257</v>
      </c>
      <c r="C75" s="68"/>
      <c r="D75" s="10"/>
      <c r="E75" s="10"/>
      <c r="F75" s="10"/>
      <c r="G75" s="7"/>
      <c r="H75" s="7"/>
      <c r="I75" s="8"/>
    </row>
    <row r="76" spans="1:9" ht="12.75">
      <c r="A76" s="76" t="s">
        <v>258</v>
      </c>
      <c r="B76" s="64" t="s">
        <v>259</v>
      </c>
      <c r="C76" s="63">
        <f aca="true" t="shared" si="28" ref="C76:H76">+C35-C78+C22+C67+C164+C65</f>
        <v>0</v>
      </c>
      <c r="D76" s="63">
        <f t="shared" si="28"/>
        <v>43459070</v>
      </c>
      <c r="E76" s="63">
        <f t="shared" si="28"/>
        <v>48165830</v>
      </c>
      <c r="F76" s="63">
        <f t="shared" si="28"/>
        <v>48165830</v>
      </c>
      <c r="G76" s="63">
        <f t="shared" si="28"/>
        <v>47328674</v>
      </c>
      <c r="H76" s="63">
        <f t="shared" si="28"/>
        <v>5847500</v>
      </c>
      <c r="I76" s="8"/>
    </row>
    <row r="77" spans="1:9" s="111" customFormat="1" ht="11.25" customHeight="1">
      <c r="A77" s="76"/>
      <c r="B77" s="123" t="s">
        <v>364</v>
      </c>
      <c r="C77" s="63"/>
      <c r="D77" s="63"/>
      <c r="E77" s="63"/>
      <c r="F77" s="63"/>
      <c r="G77" s="63"/>
      <c r="H77" s="63"/>
      <c r="I77" s="8"/>
    </row>
    <row r="78" spans="1:9" s="111" customFormat="1" ht="15">
      <c r="A78" s="76"/>
      <c r="B78" s="72" t="s">
        <v>260</v>
      </c>
      <c r="C78" s="78">
        <f aca="true" t="shared" si="29" ref="C78:H78">+C79+C120+C144+C146+C159+C161</f>
        <v>0</v>
      </c>
      <c r="D78" s="78">
        <f t="shared" si="29"/>
        <v>297836620</v>
      </c>
      <c r="E78" s="78">
        <f t="shared" si="29"/>
        <v>287343920</v>
      </c>
      <c r="F78" s="78">
        <f t="shared" si="29"/>
        <v>287343920</v>
      </c>
      <c r="G78" s="78">
        <f t="shared" si="29"/>
        <v>247454392</v>
      </c>
      <c r="H78" s="78">
        <f t="shared" si="29"/>
        <v>24492855</v>
      </c>
      <c r="I78" s="8"/>
    </row>
    <row r="79" spans="1:9" s="111" customFormat="1" ht="25.5">
      <c r="A79" s="66" t="s">
        <v>261</v>
      </c>
      <c r="B79" s="64" t="s">
        <v>262</v>
      </c>
      <c r="C79" s="65">
        <f aca="true" t="shared" si="30" ref="C79:H79">+C80+C87+C100+C116+C118</f>
        <v>0</v>
      </c>
      <c r="D79" s="65">
        <f t="shared" si="30"/>
        <v>110118740</v>
      </c>
      <c r="E79" s="65">
        <f t="shared" si="30"/>
        <v>96305880</v>
      </c>
      <c r="F79" s="65">
        <f t="shared" si="30"/>
        <v>96305880</v>
      </c>
      <c r="G79" s="65">
        <f t="shared" si="30"/>
        <v>88139660</v>
      </c>
      <c r="H79" s="65">
        <f t="shared" si="30"/>
        <v>9505305</v>
      </c>
      <c r="I79" s="8"/>
    </row>
    <row r="80" spans="1:9" s="111" customFormat="1" ht="12.75">
      <c r="A80" s="76" t="s">
        <v>263</v>
      </c>
      <c r="B80" s="64" t="s">
        <v>264</v>
      </c>
      <c r="C80" s="63">
        <f aca="true" t="shared" si="31" ref="C80:H80">+C81+C84+C85+C82+C83</f>
        <v>0</v>
      </c>
      <c r="D80" s="63">
        <f t="shared" si="31"/>
        <v>54258890</v>
      </c>
      <c r="E80" s="63">
        <f t="shared" si="31"/>
        <v>49058740</v>
      </c>
      <c r="F80" s="63">
        <f t="shared" si="31"/>
        <v>49058740</v>
      </c>
      <c r="G80" s="63">
        <f t="shared" si="31"/>
        <v>48702834</v>
      </c>
      <c r="H80" s="63">
        <f t="shared" si="31"/>
        <v>5287874</v>
      </c>
      <c r="I80" s="8"/>
    </row>
    <row r="81" spans="1:9" s="111" customFormat="1" ht="12.75">
      <c r="A81" s="76"/>
      <c r="B81" s="67" t="s">
        <v>265</v>
      </c>
      <c r="C81" s="68"/>
      <c r="D81" s="10">
        <v>52311000</v>
      </c>
      <c r="E81" s="10">
        <v>47302850</v>
      </c>
      <c r="F81" s="10">
        <v>47302850</v>
      </c>
      <c r="G81" s="7">
        <v>47302850</v>
      </c>
      <c r="H81" s="7">
        <v>5114000</v>
      </c>
      <c r="I81" s="8"/>
    </row>
    <row r="82" spans="1:9" s="111" customFormat="1" ht="12.75">
      <c r="A82" s="76"/>
      <c r="B82" s="121" t="s">
        <v>377</v>
      </c>
      <c r="C82" s="68"/>
      <c r="D82" s="10"/>
      <c r="E82" s="10"/>
      <c r="F82" s="10"/>
      <c r="G82" s="7"/>
      <c r="H82" s="7"/>
      <c r="I82" s="8"/>
    </row>
    <row r="83" spans="1:9" ht="12.75">
      <c r="A83" s="76"/>
      <c r="B83" s="121" t="s">
        <v>378</v>
      </c>
      <c r="C83" s="68"/>
      <c r="D83" s="10"/>
      <c r="E83" s="10"/>
      <c r="F83" s="10"/>
      <c r="G83" s="7"/>
      <c r="H83" s="7"/>
      <c r="I83" s="8"/>
    </row>
    <row r="84" spans="1:9" ht="12.75">
      <c r="A84" s="76"/>
      <c r="B84" s="67" t="s">
        <v>266</v>
      </c>
      <c r="C84" s="68"/>
      <c r="D84" s="10">
        <v>87890</v>
      </c>
      <c r="E84" s="10">
        <v>87890</v>
      </c>
      <c r="F84" s="10">
        <v>87890</v>
      </c>
      <c r="G84" s="7">
        <v>79950</v>
      </c>
      <c r="H84" s="7">
        <v>0</v>
      </c>
      <c r="I84" s="8"/>
    </row>
    <row r="85" spans="1:9" ht="38.25">
      <c r="A85" s="76"/>
      <c r="B85" s="67" t="s">
        <v>375</v>
      </c>
      <c r="C85" s="68"/>
      <c r="D85" s="10">
        <v>1860000</v>
      </c>
      <c r="E85" s="10">
        <v>1668000</v>
      </c>
      <c r="F85" s="10">
        <v>1668000</v>
      </c>
      <c r="G85" s="7">
        <v>1320034</v>
      </c>
      <c r="H85" s="7">
        <v>173874</v>
      </c>
      <c r="I85" s="8"/>
    </row>
    <row r="86" spans="1:9" ht="12.75">
      <c r="A86" s="76"/>
      <c r="B86" s="67" t="s">
        <v>364</v>
      </c>
      <c r="C86" s="68"/>
      <c r="D86" s="10"/>
      <c r="E86" s="10"/>
      <c r="F86" s="10"/>
      <c r="G86" s="7">
        <v>-15196</v>
      </c>
      <c r="H86" s="7">
        <v>-1299</v>
      </c>
      <c r="I86" s="8"/>
    </row>
    <row r="87" spans="1:9" ht="25.5">
      <c r="A87" s="76" t="s">
        <v>267</v>
      </c>
      <c r="B87" s="64" t="s">
        <v>268</v>
      </c>
      <c r="C87" s="68">
        <f aca="true" t="shared" si="32" ref="C87:H87">C88+C89+C90+C91+C92+C93+C95+C94+C96</f>
        <v>0</v>
      </c>
      <c r="D87" s="68">
        <f t="shared" si="32"/>
        <v>29913470</v>
      </c>
      <c r="E87" s="68">
        <f t="shared" si="32"/>
        <v>24493320</v>
      </c>
      <c r="F87" s="68">
        <f t="shared" si="32"/>
        <v>24493320</v>
      </c>
      <c r="G87" s="68">
        <f t="shared" si="32"/>
        <v>19523514</v>
      </c>
      <c r="H87" s="68">
        <f t="shared" si="32"/>
        <v>2123433</v>
      </c>
      <c r="I87" s="8"/>
    </row>
    <row r="88" spans="1:9" s="11" customFormat="1" ht="12.75">
      <c r="A88" s="76"/>
      <c r="B88" s="83" t="s">
        <v>269</v>
      </c>
      <c r="C88" s="68"/>
      <c r="D88" s="93">
        <v>256190</v>
      </c>
      <c r="E88" s="10">
        <v>276400</v>
      </c>
      <c r="F88" s="10">
        <v>276400</v>
      </c>
      <c r="G88" s="10">
        <v>254567</v>
      </c>
      <c r="H88" s="10">
        <v>25535</v>
      </c>
      <c r="I88" s="8"/>
    </row>
    <row r="89" spans="1:9" ht="12.75">
      <c r="A89" s="76"/>
      <c r="B89" s="83" t="s">
        <v>270</v>
      </c>
      <c r="C89" s="68"/>
      <c r="D89" s="93"/>
      <c r="E89" s="10"/>
      <c r="F89" s="10"/>
      <c r="G89" s="7"/>
      <c r="H89" s="7"/>
      <c r="I89" s="8"/>
    </row>
    <row r="90" spans="1:9" ht="12.75">
      <c r="A90" s="76"/>
      <c r="B90" s="83" t="s">
        <v>271</v>
      </c>
      <c r="C90" s="68"/>
      <c r="D90" s="93">
        <v>2176060</v>
      </c>
      <c r="E90" s="10">
        <v>1407890</v>
      </c>
      <c r="F90" s="10">
        <v>1407890</v>
      </c>
      <c r="G90" s="7">
        <v>1304884</v>
      </c>
      <c r="H90" s="7">
        <v>309312</v>
      </c>
      <c r="I90" s="8"/>
    </row>
    <row r="91" spans="1:9" ht="12.75">
      <c r="A91" s="76"/>
      <c r="B91" s="83" t="s">
        <v>272</v>
      </c>
      <c r="C91" s="68"/>
      <c r="D91" s="93">
        <v>16323260</v>
      </c>
      <c r="E91" s="10">
        <v>13572020</v>
      </c>
      <c r="F91" s="10">
        <v>13572020</v>
      </c>
      <c r="G91" s="7">
        <v>13572015</v>
      </c>
      <c r="H91" s="7">
        <v>1389389</v>
      </c>
      <c r="I91" s="8"/>
    </row>
    <row r="92" spans="1:9" ht="12.75">
      <c r="A92" s="76"/>
      <c r="B92" s="87" t="s">
        <v>273</v>
      </c>
      <c r="C92" s="68"/>
      <c r="D92" s="94"/>
      <c r="E92" s="10"/>
      <c r="F92" s="10"/>
      <c r="G92" s="7"/>
      <c r="H92" s="7"/>
      <c r="I92" s="8"/>
    </row>
    <row r="93" spans="1:9" ht="25.5">
      <c r="A93" s="76"/>
      <c r="B93" s="83" t="s">
        <v>274</v>
      </c>
      <c r="C93" s="68"/>
      <c r="D93" s="93">
        <v>715660</v>
      </c>
      <c r="E93" s="10">
        <v>686170</v>
      </c>
      <c r="F93" s="10">
        <v>686170</v>
      </c>
      <c r="G93" s="7">
        <v>615070</v>
      </c>
      <c r="H93" s="7">
        <v>71540</v>
      </c>
      <c r="I93" s="8"/>
    </row>
    <row r="94" spans="1:9" ht="12.75">
      <c r="A94" s="76"/>
      <c r="B94" s="88" t="s">
        <v>275</v>
      </c>
      <c r="C94" s="68"/>
      <c r="D94" s="95"/>
      <c r="E94" s="10"/>
      <c r="F94" s="10"/>
      <c r="G94" s="7"/>
      <c r="H94" s="7"/>
      <c r="I94" s="8"/>
    </row>
    <row r="95" spans="1:9" ht="12.75">
      <c r="A95" s="76"/>
      <c r="B95" s="83" t="s">
        <v>370</v>
      </c>
      <c r="C95" s="68"/>
      <c r="D95" s="68">
        <v>5879510</v>
      </c>
      <c r="E95" s="68">
        <v>5510840</v>
      </c>
      <c r="F95" s="68">
        <v>5510840</v>
      </c>
      <c r="G95" s="68">
        <v>3776978</v>
      </c>
      <c r="H95" s="68">
        <v>327657</v>
      </c>
      <c r="I95" s="8"/>
    </row>
    <row r="96" spans="1:9" ht="25.5">
      <c r="A96" s="76"/>
      <c r="B96" s="122" t="s">
        <v>371</v>
      </c>
      <c r="C96" s="68">
        <f aca="true" t="shared" si="33" ref="C96:H96">C97+C98</f>
        <v>0</v>
      </c>
      <c r="D96" s="68">
        <f t="shared" si="33"/>
        <v>4562790</v>
      </c>
      <c r="E96" s="68">
        <f t="shared" si="33"/>
        <v>3040000</v>
      </c>
      <c r="F96" s="68">
        <f t="shared" si="33"/>
        <v>3040000</v>
      </c>
      <c r="G96" s="68">
        <f t="shared" si="33"/>
        <v>0</v>
      </c>
      <c r="H96" s="68">
        <f t="shared" si="33"/>
        <v>0</v>
      </c>
      <c r="I96" s="8"/>
    </row>
    <row r="97" spans="1:9" ht="25.5">
      <c r="A97" s="76"/>
      <c r="B97" s="88" t="s">
        <v>372</v>
      </c>
      <c r="C97" s="68"/>
      <c r="D97" s="95">
        <v>4562790</v>
      </c>
      <c r="E97" s="10">
        <v>3040000</v>
      </c>
      <c r="F97" s="10">
        <v>3040000</v>
      </c>
      <c r="G97" s="7"/>
      <c r="H97" s="7"/>
      <c r="I97" s="8"/>
    </row>
    <row r="98" spans="1:9" ht="12.75">
      <c r="A98" s="76"/>
      <c r="B98" s="88" t="s">
        <v>373</v>
      </c>
      <c r="C98" s="68"/>
      <c r="D98" s="95"/>
      <c r="E98" s="10"/>
      <c r="F98" s="10"/>
      <c r="G98" s="7"/>
      <c r="H98" s="7"/>
      <c r="I98" s="8"/>
    </row>
    <row r="99" spans="1:9" ht="12.75">
      <c r="A99" s="76"/>
      <c r="B99" s="88" t="s">
        <v>364</v>
      </c>
      <c r="C99" s="68"/>
      <c r="D99" s="95"/>
      <c r="E99" s="10"/>
      <c r="F99" s="10"/>
      <c r="G99" s="7"/>
      <c r="H99" s="7"/>
      <c r="I99" s="8"/>
    </row>
    <row r="100" spans="1:9" ht="25.5">
      <c r="A100" s="76" t="s">
        <v>276</v>
      </c>
      <c r="B100" s="64" t="s">
        <v>277</v>
      </c>
      <c r="C100" s="68">
        <f aca="true" t="shared" si="34" ref="C100:H100">C101+C102+C103+C104+C105+C106+C107+C108+C109+C110</f>
        <v>0</v>
      </c>
      <c r="D100" s="68">
        <f t="shared" si="34"/>
        <v>2236420</v>
      </c>
      <c r="E100" s="68">
        <f t="shared" si="34"/>
        <v>2131730</v>
      </c>
      <c r="F100" s="68">
        <f t="shared" si="34"/>
        <v>2131730</v>
      </c>
      <c r="G100" s="68">
        <f t="shared" si="34"/>
        <v>1737113</v>
      </c>
      <c r="H100" s="68">
        <f t="shared" si="34"/>
        <v>180180</v>
      </c>
      <c r="I100" s="8"/>
    </row>
    <row r="101" spans="1:9" ht="12.75">
      <c r="A101" s="76"/>
      <c r="B101" s="83" t="s">
        <v>272</v>
      </c>
      <c r="C101" s="68"/>
      <c r="D101" s="93">
        <v>2029480</v>
      </c>
      <c r="E101" s="10">
        <v>1936750</v>
      </c>
      <c r="F101" s="10">
        <v>1936750</v>
      </c>
      <c r="G101" s="7">
        <v>1660820</v>
      </c>
      <c r="H101" s="7">
        <v>165480</v>
      </c>
      <c r="I101" s="8"/>
    </row>
    <row r="102" spans="1:9" ht="25.5">
      <c r="A102" s="76"/>
      <c r="B102" s="89" t="s">
        <v>278</v>
      </c>
      <c r="C102" s="68"/>
      <c r="D102" s="96">
        <v>10500</v>
      </c>
      <c r="E102" s="10">
        <v>6000</v>
      </c>
      <c r="F102" s="10">
        <v>6000</v>
      </c>
      <c r="G102" s="7">
        <v>5979</v>
      </c>
      <c r="H102" s="7">
        <v>1500</v>
      </c>
      <c r="I102" s="8"/>
    </row>
    <row r="103" spans="1:9" ht="12.75">
      <c r="A103" s="76"/>
      <c r="B103" s="90" t="s">
        <v>279</v>
      </c>
      <c r="C103" s="68"/>
      <c r="D103" s="97">
        <v>196440</v>
      </c>
      <c r="E103" s="10">
        <v>188980</v>
      </c>
      <c r="F103" s="10">
        <v>188980</v>
      </c>
      <c r="G103" s="7">
        <v>70314</v>
      </c>
      <c r="H103" s="7">
        <v>13200</v>
      </c>
      <c r="I103" s="8"/>
    </row>
    <row r="104" spans="1:9" ht="25.5">
      <c r="A104" s="76"/>
      <c r="B104" s="90" t="s">
        <v>280</v>
      </c>
      <c r="C104" s="68"/>
      <c r="D104" s="97"/>
      <c r="E104" s="10"/>
      <c r="F104" s="10"/>
      <c r="G104" s="7"/>
      <c r="H104" s="7"/>
      <c r="I104" s="8"/>
    </row>
    <row r="105" spans="1:9" ht="12.75">
      <c r="A105" s="76"/>
      <c r="B105" s="90" t="s">
        <v>281</v>
      </c>
      <c r="C105" s="68"/>
      <c r="D105" s="97"/>
      <c r="E105" s="10"/>
      <c r="F105" s="10"/>
      <c r="G105" s="7"/>
      <c r="H105" s="7"/>
      <c r="I105" s="8"/>
    </row>
    <row r="106" spans="1:252" s="11" customFormat="1" ht="12.75">
      <c r="A106" s="76"/>
      <c r="B106" s="83" t="s">
        <v>269</v>
      </c>
      <c r="C106" s="68"/>
      <c r="D106" s="93"/>
      <c r="E106" s="10"/>
      <c r="F106" s="10"/>
      <c r="G106" s="7"/>
      <c r="H106" s="7"/>
      <c r="I106" s="8"/>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row>
    <row r="107" spans="1:252" s="11" customFormat="1" ht="12.75">
      <c r="A107" s="76"/>
      <c r="B107" s="90" t="s">
        <v>282</v>
      </c>
      <c r="C107" s="68"/>
      <c r="D107" s="97"/>
      <c r="E107" s="10"/>
      <c r="F107" s="10"/>
      <c r="G107" s="79"/>
      <c r="H107" s="79"/>
      <c r="I107" s="8"/>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c r="GN107" s="20"/>
      <c r="GO107" s="20"/>
      <c r="GP107" s="20"/>
      <c r="GQ107" s="20"/>
      <c r="GR107" s="20"/>
      <c r="GS107" s="20"/>
      <c r="GT107" s="20"/>
      <c r="GU107" s="20"/>
      <c r="GV107" s="20"/>
      <c r="GW107" s="20"/>
      <c r="GX107" s="20"/>
      <c r="GY107" s="20"/>
      <c r="GZ107" s="20"/>
      <c r="HA107" s="20"/>
      <c r="HB107" s="20"/>
      <c r="HC107" s="20"/>
      <c r="HD107" s="20"/>
      <c r="HE107" s="20"/>
      <c r="HF107" s="20"/>
      <c r="HG107" s="20"/>
      <c r="HH107" s="20"/>
      <c r="HI107" s="20"/>
      <c r="HJ107" s="20"/>
      <c r="HK107" s="20"/>
      <c r="HL107" s="20"/>
      <c r="HM107" s="20"/>
      <c r="HN107" s="20"/>
      <c r="HO107" s="20"/>
      <c r="HP107" s="20"/>
      <c r="HQ107" s="20"/>
      <c r="HR107" s="20"/>
      <c r="HS107" s="20"/>
      <c r="HT107" s="20"/>
      <c r="HU107" s="20"/>
      <c r="HV107" s="20"/>
      <c r="HW107" s="20"/>
      <c r="HX107" s="20"/>
      <c r="HY107" s="20"/>
      <c r="HZ107" s="20"/>
      <c r="IA107" s="20"/>
      <c r="IB107" s="20"/>
      <c r="IC107" s="20"/>
      <c r="ID107" s="20"/>
      <c r="IE107" s="20"/>
      <c r="IF107" s="20"/>
      <c r="IG107" s="20"/>
      <c r="IH107" s="20"/>
      <c r="II107" s="20"/>
      <c r="IJ107" s="20"/>
      <c r="IK107" s="20"/>
      <c r="IL107" s="20"/>
      <c r="IM107" s="20"/>
      <c r="IN107" s="20"/>
      <c r="IO107" s="20"/>
      <c r="IP107" s="20"/>
      <c r="IQ107" s="20"/>
      <c r="IR107" s="20"/>
    </row>
    <row r="108" spans="1:9" s="11" customFormat="1" ht="12.75">
      <c r="A108" s="76"/>
      <c r="B108" s="90" t="s">
        <v>283</v>
      </c>
      <c r="C108" s="68"/>
      <c r="D108" s="97"/>
      <c r="E108" s="10"/>
      <c r="F108" s="10"/>
      <c r="G108" s="79"/>
      <c r="H108" s="79"/>
      <c r="I108" s="8"/>
    </row>
    <row r="109" spans="1:9" s="11" customFormat="1" ht="25.5">
      <c r="A109" s="76"/>
      <c r="B109" s="90" t="s">
        <v>346</v>
      </c>
      <c r="C109" s="68"/>
      <c r="D109" s="97"/>
      <c r="E109" s="10"/>
      <c r="F109" s="10"/>
      <c r="G109" s="79"/>
      <c r="H109" s="79"/>
      <c r="I109" s="8"/>
    </row>
    <row r="110" spans="1:252" ht="25.5">
      <c r="A110" s="76"/>
      <c r="B110" s="90" t="s">
        <v>347</v>
      </c>
      <c r="C110" s="68">
        <f aca="true" t="shared" si="35" ref="C110:H110">C111+C112+C113+C114</f>
        <v>0</v>
      </c>
      <c r="D110" s="68">
        <f t="shared" si="35"/>
        <v>0</v>
      </c>
      <c r="E110" s="68">
        <f t="shared" si="35"/>
        <v>0</v>
      </c>
      <c r="F110" s="68">
        <f t="shared" si="35"/>
        <v>0</v>
      </c>
      <c r="G110" s="68">
        <f t="shared" si="35"/>
        <v>0</v>
      </c>
      <c r="H110" s="68">
        <f t="shared" si="35"/>
        <v>0</v>
      </c>
      <c r="I110" s="8"/>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row>
    <row r="111" spans="1:9" s="11" customFormat="1" ht="12.75">
      <c r="A111" s="76"/>
      <c r="B111" s="90" t="s">
        <v>307</v>
      </c>
      <c r="C111" s="68"/>
      <c r="D111" s="97"/>
      <c r="E111" s="10"/>
      <c r="F111" s="10"/>
      <c r="G111" s="79"/>
      <c r="H111" s="79"/>
      <c r="I111" s="8"/>
    </row>
    <row r="112" spans="1:9" s="11" customFormat="1" ht="25.5">
      <c r="A112" s="76"/>
      <c r="B112" s="90" t="s">
        <v>308</v>
      </c>
      <c r="C112" s="68"/>
      <c r="D112" s="97"/>
      <c r="E112" s="10"/>
      <c r="F112" s="10"/>
      <c r="G112" s="79"/>
      <c r="H112" s="79"/>
      <c r="I112" s="8"/>
    </row>
    <row r="113" spans="1:9" s="11" customFormat="1" ht="25.5">
      <c r="A113" s="76"/>
      <c r="B113" s="91" t="s">
        <v>309</v>
      </c>
      <c r="C113" s="68"/>
      <c r="D113" s="98"/>
      <c r="E113" s="10"/>
      <c r="F113" s="10"/>
      <c r="G113" s="79"/>
      <c r="H113" s="79"/>
      <c r="I113" s="8"/>
    </row>
    <row r="114" spans="1:9" s="11" customFormat="1" ht="25.5">
      <c r="A114" s="76"/>
      <c r="B114" s="91" t="s">
        <v>310</v>
      </c>
      <c r="C114" s="68"/>
      <c r="D114" s="98"/>
      <c r="E114" s="10"/>
      <c r="F114" s="10"/>
      <c r="G114" s="79"/>
      <c r="H114" s="79"/>
      <c r="I114" s="8"/>
    </row>
    <row r="115" spans="1:9" s="11" customFormat="1" ht="12.75">
      <c r="A115" s="76"/>
      <c r="B115" s="91" t="s">
        <v>364</v>
      </c>
      <c r="C115" s="68"/>
      <c r="D115" s="98"/>
      <c r="E115" s="10"/>
      <c r="F115" s="10"/>
      <c r="G115" s="79"/>
      <c r="H115" s="79"/>
      <c r="I115" s="8"/>
    </row>
    <row r="116" spans="1:9" s="11" customFormat="1" ht="12.75">
      <c r="A116" s="76" t="s">
        <v>284</v>
      </c>
      <c r="B116" s="113" t="s">
        <v>343</v>
      </c>
      <c r="C116" s="63"/>
      <c r="D116" s="10">
        <v>20447960</v>
      </c>
      <c r="E116" s="10">
        <v>17579090</v>
      </c>
      <c r="F116" s="10">
        <v>17579090</v>
      </c>
      <c r="G116" s="10">
        <v>15855869</v>
      </c>
      <c r="H116" s="10">
        <v>1671488</v>
      </c>
      <c r="I116" s="8"/>
    </row>
    <row r="117" spans="1:252" s="11" customFormat="1" ht="12.75">
      <c r="A117" s="76"/>
      <c r="B117" s="113" t="s">
        <v>364</v>
      </c>
      <c r="C117" s="63"/>
      <c r="D117" s="10"/>
      <c r="E117" s="10"/>
      <c r="F117" s="10"/>
      <c r="G117" s="10"/>
      <c r="H117" s="10"/>
      <c r="I117" s="8"/>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0"/>
      <c r="IO117" s="20"/>
      <c r="IP117" s="20"/>
      <c r="IQ117" s="20"/>
      <c r="IR117" s="20"/>
    </row>
    <row r="118" spans="1:9" s="11" customFormat="1" ht="12.75">
      <c r="A118" s="76" t="s">
        <v>285</v>
      </c>
      <c r="B118" s="69" t="s">
        <v>344</v>
      </c>
      <c r="C118" s="68"/>
      <c r="D118" s="10">
        <v>3262000</v>
      </c>
      <c r="E118" s="10">
        <v>3043000</v>
      </c>
      <c r="F118" s="10">
        <v>3043000</v>
      </c>
      <c r="G118" s="75">
        <v>2320330</v>
      </c>
      <c r="H118" s="75">
        <v>242330</v>
      </c>
      <c r="I118" s="8"/>
    </row>
    <row r="119" spans="1:9" s="11" customFormat="1" ht="12.75">
      <c r="A119" s="76"/>
      <c r="B119" s="69" t="s">
        <v>364</v>
      </c>
      <c r="C119" s="68"/>
      <c r="D119" s="10"/>
      <c r="E119" s="10"/>
      <c r="F119" s="10"/>
      <c r="G119" s="75">
        <v>-15581</v>
      </c>
      <c r="H119" s="75">
        <v>-91</v>
      </c>
      <c r="I119" s="8"/>
    </row>
    <row r="120" spans="1:9" s="11" customFormat="1" ht="12.75">
      <c r="A120" s="66" t="s">
        <v>286</v>
      </c>
      <c r="B120" s="64" t="s">
        <v>287</v>
      </c>
      <c r="C120" s="65">
        <f aca="true" t="shared" si="36" ref="C120:H120">+C121+C125+C129+C133+C139</f>
        <v>0</v>
      </c>
      <c r="D120" s="65">
        <f t="shared" si="36"/>
        <v>49672600</v>
      </c>
      <c r="E120" s="65">
        <f t="shared" si="36"/>
        <v>48758760</v>
      </c>
      <c r="F120" s="65">
        <f t="shared" si="36"/>
        <v>48758760</v>
      </c>
      <c r="G120" s="65">
        <f t="shared" si="36"/>
        <v>39952543</v>
      </c>
      <c r="H120" s="65">
        <f t="shared" si="36"/>
        <v>3924627</v>
      </c>
      <c r="I120" s="8"/>
    </row>
    <row r="121" spans="1:9" s="11" customFormat="1" ht="12.75">
      <c r="A121" s="66" t="s">
        <v>288</v>
      </c>
      <c r="B121" s="64" t="s">
        <v>289</v>
      </c>
      <c r="C121" s="63">
        <f aca="true" t="shared" si="37" ref="C121:H121">+C122+C123</f>
        <v>0</v>
      </c>
      <c r="D121" s="63">
        <f t="shared" si="37"/>
        <v>29092000</v>
      </c>
      <c r="E121" s="63">
        <f t="shared" si="37"/>
        <v>28648000</v>
      </c>
      <c r="F121" s="63">
        <f t="shared" si="37"/>
        <v>28648000</v>
      </c>
      <c r="G121" s="63">
        <f t="shared" si="37"/>
        <v>23214072</v>
      </c>
      <c r="H121" s="63">
        <f t="shared" si="37"/>
        <v>2159777</v>
      </c>
      <c r="I121" s="8"/>
    </row>
    <row r="122" spans="1:252" ht="12.75">
      <c r="A122" s="76"/>
      <c r="B122" s="80" t="s">
        <v>290</v>
      </c>
      <c r="C122" s="68"/>
      <c r="D122" s="10">
        <v>27005000</v>
      </c>
      <c r="E122" s="10">
        <v>26561000</v>
      </c>
      <c r="F122" s="10">
        <v>26561000</v>
      </c>
      <c r="G122" s="10">
        <v>21817348</v>
      </c>
      <c r="H122" s="10">
        <v>2159777</v>
      </c>
      <c r="I122" s="8"/>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row>
    <row r="123" spans="1:252" ht="12.75">
      <c r="A123" s="76"/>
      <c r="B123" s="80" t="s">
        <v>291</v>
      </c>
      <c r="C123" s="68"/>
      <c r="D123" s="10">
        <v>2087000</v>
      </c>
      <c r="E123" s="10">
        <v>2087000</v>
      </c>
      <c r="F123" s="10">
        <v>2087000</v>
      </c>
      <c r="G123" s="77">
        <v>1396724</v>
      </c>
      <c r="H123" s="77"/>
      <c r="I123" s="8"/>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row>
    <row r="124" spans="1:252" ht="12.75">
      <c r="A124" s="76"/>
      <c r="B124" s="80" t="s">
        <v>364</v>
      </c>
      <c r="C124" s="68"/>
      <c r="D124" s="10"/>
      <c r="E124" s="10"/>
      <c r="F124" s="10"/>
      <c r="G124" s="77">
        <v>-57736</v>
      </c>
      <c r="H124" s="77">
        <v>-3151</v>
      </c>
      <c r="I124" s="8"/>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row>
    <row r="125" spans="1:252" ht="12.75">
      <c r="A125" s="76" t="s">
        <v>292</v>
      </c>
      <c r="B125" s="81" t="s">
        <v>293</v>
      </c>
      <c r="C125" s="68">
        <f aca="true" t="shared" si="38" ref="C125:H125">C126+C127</f>
        <v>0</v>
      </c>
      <c r="D125" s="68">
        <f t="shared" si="38"/>
        <v>9300000</v>
      </c>
      <c r="E125" s="68">
        <f t="shared" si="38"/>
        <v>9191000</v>
      </c>
      <c r="F125" s="68">
        <f t="shared" si="38"/>
        <v>9191000</v>
      </c>
      <c r="G125" s="68">
        <f t="shared" si="38"/>
        <v>7928163</v>
      </c>
      <c r="H125" s="68">
        <f t="shared" si="38"/>
        <v>800261</v>
      </c>
      <c r="I125" s="8"/>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row>
    <row r="126" spans="1:252" ht="15">
      <c r="A126" s="76"/>
      <c r="B126" s="103" t="s">
        <v>265</v>
      </c>
      <c r="C126" s="68"/>
      <c r="D126" s="10">
        <v>9300000</v>
      </c>
      <c r="E126" s="10">
        <v>9191000</v>
      </c>
      <c r="F126" s="10">
        <v>9191000</v>
      </c>
      <c r="G126" s="77">
        <v>7928163</v>
      </c>
      <c r="H126" s="77">
        <v>800261</v>
      </c>
      <c r="I126" s="8"/>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row>
    <row r="127" spans="1:252" ht="15">
      <c r="A127" s="76"/>
      <c r="B127" s="103" t="s">
        <v>339</v>
      </c>
      <c r="C127" s="68"/>
      <c r="D127" s="10"/>
      <c r="E127" s="10"/>
      <c r="F127" s="10"/>
      <c r="G127" s="77"/>
      <c r="H127" s="77"/>
      <c r="I127" s="8"/>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row>
    <row r="128" spans="1:252" ht="15">
      <c r="A128" s="76"/>
      <c r="B128" s="103" t="s">
        <v>364</v>
      </c>
      <c r="C128" s="68"/>
      <c r="D128" s="10"/>
      <c r="E128" s="10"/>
      <c r="F128" s="10"/>
      <c r="G128" s="77">
        <v>-4911</v>
      </c>
      <c r="H128" s="77"/>
      <c r="I128" s="8"/>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row>
    <row r="129" spans="1:9" s="11" customFormat="1" ht="12.75">
      <c r="A129" s="66" t="s">
        <v>294</v>
      </c>
      <c r="B129" s="82" t="s">
        <v>295</v>
      </c>
      <c r="C129" s="68">
        <f aca="true" t="shared" si="39" ref="C129:H129">+C130+C131</f>
        <v>0</v>
      </c>
      <c r="D129" s="68">
        <f t="shared" si="39"/>
        <v>1301600</v>
      </c>
      <c r="E129" s="68">
        <f t="shared" si="39"/>
        <v>1231600</v>
      </c>
      <c r="F129" s="68">
        <f t="shared" si="39"/>
        <v>1231600</v>
      </c>
      <c r="G129" s="68">
        <f t="shared" si="39"/>
        <v>987111</v>
      </c>
      <c r="H129" s="68">
        <f t="shared" si="39"/>
        <v>104432</v>
      </c>
      <c r="I129" s="8"/>
    </row>
    <row r="130" spans="1:252" ht="12.75">
      <c r="A130" s="76"/>
      <c r="B130" s="80" t="s">
        <v>290</v>
      </c>
      <c r="C130" s="68"/>
      <c r="D130" s="10">
        <v>1301000</v>
      </c>
      <c r="E130" s="10">
        <v>1231000</v>
      </c>
      <c r="F130" s="10">
        <v>1231000</v>
      </c>
      <c r="G130" s="7">
        <v>986734</v>
      </c>
      <c r="H130" s="7">
        <v>104432</v>
      </c>
      <c r="I130" s="8"/>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row>
    <row r="131" spans="1:29" ht="25.5">
      <c r="A131" s="76"/>
      <c r="B131" s="80" t="s">
        <v>296</v>
      </c>
      <c r="C131" s="68"/>
      <c r="D131" s="10">
        <v>600</v>
      </c>
      <c r="E131" s="10">
        <v>600</v>
      </c>
      <c r="F131" s="10">
        <v>600</v>
      </c>
      <c r="G131" s="7">
        <v>377</v>
      </c>
      <c r="H131" s="7"/>
      <c r="I131" s="8"/>
      <c r="J131" s="29"/>
      <c r="K131" s="29"/>
      <c r="L131" s="29"/>
      <c r="M131" s="29"/>
      <c r="N131" s="29"/>
      <c r="O131" s="29"/>
      <c r="P131" s="29"/>
      <c r="Q131" s="29"/>
      <c r="R131" s="29"/>
      <c r="S131" s="29"/>
      <c r="T131" s="29"/>
      <c r="U131" s="29"/>
      <c r="V131" s="29"/>
      <c r="W131" s="29"/>
      <c r="X131" s="29"/>
      <c r="Y131" s="29"/>
      <c r="Z131" s="29"/>
      <c r="AA131" s="29"/>
      <c r="AB131" s="29"/>
      <c r="AC131" s="29"/>
    </row>
    <row r="132" spans="1:29" ht="12.75">
      <c r="A132" s="76"/>
      <c r="B132" s="80" t="s">
        <v>364</v>
      </c>
      <c r="C132" s="68"/>
      <c r="D132" s="10"/>
      <c r="E132" s="10"/>
      <c r="F132" s="10"/>
      <c r="G132" s="7">
        <v>-2683</v>
      </c>
      <c r="H132" s="7"/>
      <c r="I132" s="8"/>
      <c r="J132" s="29"/>
      <c r="K132" s="29"/>
      <c r="L132" s="29"/>
      <c r="M132" s="29"/>
      <c r="N132" s="29"/>
      <c r="O132" s="29"/>
      <c r="P132" s="29"/>
      <c r="Q132" s="29"/>
      <c r="R132" s="29"/>
      <c r="S132" s="29"/>
      <c r="T132" s="29"/>
      <c r="U132" s="29"/>
      <c r="V132" s="29"/>
      <c r="W132" s="29"/>
      <c r="X132" s="29"/>
      <c r="Y132" s="29"/>
      <c r="Z132" s="29"/>
      <c r="AA132" s="29"/>
      <c r="AB132" s="29"/>
      <c r="AC132" s="29"/>
    </row>
    <row r="133" spans="1:9" ht="12.75">
      <c r="A133" s="66" t="s">
        <v>297</v>
      </c>
      <c r="B133" s="82" t="s">
        <v>298</v>
      </c>
      <c r="C133" s="63">
        <f aca="true" t="shared" si="40" ref="C133:H133">+C134+C135+C136+C137</f>
        <v>0</v>
      </c>
      <c r="D133" s="63">
        <f t="shared" si="40"/>
        <v>8441000</v>
      </c>
      <c r="E133" s="63">
        <f t="shared" si="40"/>
        <v>8204160</v>
      </c>
      <c r="F133" s="63">
        <f t="shared" si="40"/>
        <v>8204160</v>
      </c>
      <c r="G133" s="63">
        <f t="shared" si="40"/>
        <v>6588326</v>
      </c>
      <c r="H133" s="63">
        <f t="shared" si="40"/>
        <v>716286</v>
      </c>
      <c r="I133" s="8"/>
    </row>
    <row r="134" spans="1:9" ht="12.75">
      <c r="A134" s="76"/>
      <c r="B134" s="67" t="s">
        <v>335</v>
      </c>
      <c r="C134" s="68"/>
      <c r="D134" s="10">
        <v>8400000</v>
      </c>
      <c r="E134" s="10">
        <v>8171000</v>
      </c>
      <c r="F134" s="10">
        <v>8171000</v>
      </c>
      <c r="G134" s="7">
        <v>6580586</v>
      </c>
      <c r="H134" s="7">
        <v>713646</v>
      </c>
      <c r="I134" s="8"/>
    </row>
    <row r="135" spans="1:37" ht="25.5">
      <c r="A135" s="76"/>
      <c r="B135" s="67" t="s">
        <v>336</v>
      </c>
      <c r="C135" s="68"/>
      <c r="D135" s="10"/>
      <c r="E135" s="10"/>
      <c r="F135" s="10"/>
      <c r="G135" s="10"/>
      <c r="H135" s="10"/>
      <c r="I135" s="8"/>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row>
    <row r="136" spans="1:37" ht="25.5">
      <c r="A136" s="76"/>
      <c r="B136" s="67" t="s">
        <v>299</v>
      </c>
      <c r="C136" s="68"/>
      <c r="D136" s="10">
        <v>41000</v>
      </c>
      <c r="E136" s="10">
        <v>33160</v>
      </c>
      <c r="F136" s="10">
        <v>33160</v>
      </c>
      <c r="G136" s="7">
        <v>7740</v>
      </c>
      <c r="H136" s="7">
        <v>2640</v>
      </c>
      <c r="I136" s="8"/>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row>
    <row r="137" spans="1:252" ht="25.5">
      <c r="A137" s="76"/>
      <c r="B137" s="121" t="s">
        <v>379</v>
      </c>
      <c r="C137" s="68"/>
      <c r="D137" s="10"/>
      <c r="E137" s="10"/>
      <c r="F137" s="10"/>
      <c r="G137" s="7"/>
      <c r="H137" s="7"/>
      <c r="I137" s="8"/>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row>
    <row r="138" spans="1:9" ht="12.75">
      <c r="A138" s="76"/>
      <c r="B138" s="67" t="s">
        <v>364</v>
      </c>
      <c r="C138" s="68"/>
      <c r="D138" s="10"/>
      <c r="E138" s="10"/>
      <c r="F138" s="10"/>
      <c r="G138" s="7">
        <v>-2325</v>
      </c>
      <c r="H138" s="7"/>
      <c r="I138" s="8"/>
    </row>
    <row r="139" spans="1:9" ht="25.5">
      <c r="A139" s="66" t="s">
        <v>300</v>
      </c>
      <c r="B139" s="82" t="s">
        <v>301</v>
      </c>
      <c r="C139" s="68">
        <f aca="true" t="shared" si="41" ref="C139:H139">+C140+C142+C141</f>
        <v>0</v>
      </c>
      <c r="D139" s="68">
        <f t="shared" si="41"/>
        <v>1538000</v>
      </c>
      <c r="E139" s="68">
        <f t="shared" si="41"/>
        <v>1484000</v>
      </c>
      <c r="F139" s="68">
        <f t="shared" si="41"/>
        <v>1484000</v>
      </c>
      <c r="G139" s="68">
        <f t="shared" si="41"/>
        <v>1234871</v>
      </c>
      <c r="H139" s="68">
        <f t="shared" si="41"/>
        <v>143871</v>
      </c>
      <c r="I139" s="8"/>
    </row>
    <row r="140" spans="1:9" ht="12.75">
      <c r="A140" s="66"/>
      <c r="B140" s="80" t="s">
        <v>290</v>
      </c>
      <c r="C140" s="68"/>
      <c r="D140" s="10">
        <v>1538000</v>
      </c>
      <c r="E140" s="10">
        <v>1484000</v>
      </c>
      <c r="F140" s="10">
        <v>1484000</v>
      </c>
      <c r="G140" s="7">
        <v>1234871</v>
      </c>
      <c r="H140" s="7">
        <v>143871</v>
      </c>
      <c r="I140" s="8"/>
    </row>
    <row r="141" spans="1:9" ht="15">
      <c r="A141" s="66"/>
      <c r="B141" s="103" t="s">
        <v>339</v>
      </c>
      <c r="C141" s="68"/>
      <c r="D141" s="10"/>
      <c r="E141" s="10"/>
      <c r="F141" s="10"/>
      <c r="G141" s="7"/>
      <c r="H141" s="7"/>
      <c r="I141" s="8"/>
    </row>
    <row r="142" spans="1:9" ht="25.5">
      <c r="A142" s="76"/>
      <c r="B142" s="80" t="s">
        <v>296</v>
      </c>
      <c r="C142" s="68"/>
      <c r="D142" s="10"/>
      <c r="E142" s="10"/>
      <c r="F142" s="10"/>
      <c r="G142" s="7"/>
      <c r="H142" s="7"/>
      <c r="I142" s="8"/>
    </row>
    <row r="143" spans="1:9" ht="12.75">
      <c r="A143" s="76"/>
      <c r="B143" s="80" t="s">
        <v>364</v>
      </c>
      <c r="C143" s="68"/>
      <c r="D143" s="10"/>
      <c r="E143" s="10"/>
      <c r="F143" s="10"/>
      <c r="G143" s="7">
        <v>-12510</v>
      </c>
      <c r="H143" s="7"/>
      <c r="I143" s="8"/>
    </row>
    <row r="144" spans="1:9" ht="12.75">
      <c r="A144" s="66" t="s">
        <v>302</v>
      </c>
      <c r="B144" s="64" t="s">
        <v>345</v>
      </c>
      <c r="C144" s="68"/>
      <c r="D144" s="68"/>
      <c r="E144" s="68"/>
      <c r="F144" s="68"/>
      <c r="G144" s="68"/>
      <c r="H144" s="68"/>
      <c r="I144" s="8"/>
    </row>
    <row r="145" spans="1:9" ht="12.75">
      <c r="A145" s="66"/>
      <c r="B145" s="113" t="s">
        <v>364</v>
      </c>
      <c r="C145" s="68"/>
      <c r="D145" s="68"/>
      <c r="E145" s="68"/>
      <c r="F145" s="68"/>
      <c r="G145" s="68"/>
      <c r="H145" s="68"/>
      <c r="I145" s="8"/>
    </row>
    <row r="146" spans="1:9" ht="12.75">
      <c r="A146" s="66" t="s">
        <v>303</v>
      </c>
      <c r="B146" s="64" t="s">
        <v>304</v>
      </c>
      <c r="C146" s="65">
        <f aca="true" t="shared" si="42" ref="C146:H146">+C147+C154</f>
        <v>0</v>
      </c>
      <c r="D146" s="65">
        <f t="shared" si="42"/>
        <v>133534360</v>
      </c>
      <c r="E146" s="65">
        <f t="shared" si="42"/>
        <v>137795360</v>
      </c>
      <c r="F146" s="65">
        <f t="shared" si="42"/>
        <v>137795360</v>
      </c>
      <c r="G146" s="65">
        <f t="shared" si="42"/>
        <v>116235384</v>
      </c>
      <c r="H146" s="65">
        <f t="shared" si="42"/>
        <v>10780853</v>
      </c>
      <c r="I146" s="8"/>
    </row>
    <row r="147" spans="1:9" ht="12.75">
      <c r="A147" s="76" t="s">
        <v>305</v>
      </c>
      <c r="B147" s="69" t="s">
        <v>306</v>
      </c>
      <c r="C147" s="68">
        <f aca="true" t="shared" si="43" ref="C147:H147">C148+C151+C150+C152+C149</f>
        <v>0</v>
      </c>
      <c r="D147" s="68">
        <f t="shared" si="43"/>
        <v>133534360</v>
      </c>
      <c r="E147" s="68">
        <f t="shared" si="43"/>
        <v>137795360</v>
      </c>
      <c r="F147" s="68">
        <f t="shared" si="43"/>
        <v>137795360</v>
      </c>
      <c r="G147" s="68">
        <f t="shared" si="43"/>
        <v>116235384</v>
      </c>
      <c r="H147" s="68">
        <f t="shared" si="43"/>
        <v>10780853</v>
      </c>
      <c r="I147" s="8"/>
    </row>
    <row r="148" spans="1:9" ht="12.75">
      <c r="A148" s="76"/>
      <c r="B148" s="67" t="s">
        <v>265</v>
      </c>
      <c r="C148" s="68"/>
      <c r="D148" s="10">
        <v>121792000</v>
      </c>
      <c r="E148" s="10">
        <v>126053000</v>
      </c>
      <c r="F148" s="10">
        <v>126053000</v>
      </c>
      <c r="G148" s="7">
        <v>104493030</v>
      </c>
      <c r="H148" s="7">
        <v>10780853</v>
      </c>
      <c r="I148" s="8"/>
    </row>
    <row r="149" spans="1:9" ht="15">
      <c r="A149" s="76"/>
      <c r="B149" s="103" t="s">
        <v>339</v>
      </c>
      <c r="C149" s="68"/>
      <c r="D149" s="10">
        <v>11742360</v>
      </c>
      <c r="E149" s="10">
        <v>11742360</v>
      </c>
      <c r="F149" s="10">
        <v>11742360</v>
      </c>
      <c r="G149" s="7">
        <v>11742354</v>
      </c>
      <c r="H149" s="7"/>
      <c r="I149" s="8"/>
    </row>
    <row r="150" spans="1:9" ht="51">
      <c r="A150" s="76"/>
      <c r="B150" s="83" t="s">
        <v>361</v>
      </c>
      <c r="C150" s="68"/>
      <c r="D150" s="10"/>
      <c r="E150" s="10"/>
      <c r="F150" s="10"/>
      <c r="G150" s="7"/>
      <c r="H150" s="7"/>
      <c r="I150" s="8"/>
    </row>
    <row r="151" spans="1:9" ht="25.5">
      <c r="A151" s="76"/>
      <c r="B151" s="83" t="s">
        <v>374</v>
      </c>
      <c r="C151" s="68"/>
      <c r="D151" s="68"/>
      <c r="E151" s="68"/>
      <c r="F151" s="68"/>
      <c r="G151" s="68"/>
      <c r="H151" s="68"/>
      <c r="I151" s="8"/>
    </row>
    <row r="152" spans="1:9" ht="12.75">
      <c r="A152" s="76"/>
      <c r="B152" s="92" t="s">
        <v>337</v>
      </c>
      <c r="C152" s="68"/>
      <c r="D152" s="10"/>
      <c r="E152" s="10"/>
      <c r="F152" s="10"/>
      <c r="G152" s="7"/>
      <c r="H152" s="7"/>
      <c r="I152" s="8"/>
    </row>
    <row r="153" spans="1:9" ht="12.75">
      <c r="A153" s="76"/>
      <c r="B153" s="92" t="s">
        <v>364</v>
      </c>
      <c r="C153" s="68"/>
      <c r="D153" s="10"/>
      <c r="E153" s="10"/>
      <c r="F153" s="10"/>
      <c r="G153" s="7">
        <v>-35530</v>
      </c>
      <c r="H153" s="7">
        <v>-425</v>
      </c>
      <c r="I153" s="8"/>
    </row>
    <row r="154" spans="1:9" ht="12.75">
      <c r="A154" s="76" t="s">
        <v>311</v>
      </c>
      <c r="B154" s="69" t="s">
        <v>312</v>
      </c>
      <c r="C154" s="68">
        <f aca="true" t="shared" si="44" ref="C154:H154">C155+C156+C157</f>
        <v>0</v>
      </c>
      <c r="D154" s="68">
        <f t="shared" si="44"/>
        <v>0</v>
      </c>
      <c r="E154" s="68">
        <f t="shared" si="44"/>
        <v>0</v>
      </c>
      <c r="F154" s="68">
        <f t="shared" si="44"/>
        <v>0</v>
      </c>
      <c r="G154" s="68">
        <f t="shared" si="44"/>
        <v>0</v>
      </c>
      <c r="H154" s="68">
        <f t="shared" si="44"/>
        <v>0</v>
      </c>
      <c r="I154" s="8"/>
    </row>
    <row r="155" spans="1:9" ht="15">
      <c r="A155" s="76"/>
      <c r="B155" s="103" t="s">
        <v>265</v>
      </c>
      <c r="C155" s="68"/>
      <c r="D155" s="10"/>
      <c r="E155" s="10"/>
      <c r="F155" s="10"/>
      <c r="G155" s="10"/>
      <c r="H155" s="10"/>
      <c r="I155" s="8"/>
    </row>
    <row r="156" spans="1:9" ht="13.5" customHeight="1">
      <c r="A156" s="76"/>
      <c r="B156" s="103" t="s">
        <v>339</v>
      </c>
      <c r="C156" s="68"/>
      <c r="D156" s="10"/>
      <c r="E156" s="10"/>
      <c r="F156" s="10"/>
      <c r="G156" s="10"/>
      <c r="H156" s="10"/>
      <c r="I156" s="8"/>
    </row>
    <row r="157" spans="1:9" ht="13.5" customHeight="1">
      <c r="A157" s="76"/>
      <c r="B157" s="103" t="s">
        <v>360</v>
      </c>
      <c r="C157" s="68"/>
      <c r="D157" s="10"/>
      <c r="E157" s="10"/>
      <c r="F157" s="10"/>
      <c r="G157" s="10"/>
      <c r="H157" s="10"/>
      <c r="I157" s="8"/>
    </row>
    <row r="158" spans="1:9" ht="15">
      <c r="A158" s="76"/>
      <c r="B158" s="103" t="s">
        <v>364</v>
      </c>
      <c r="C158" s="68"/>
      <c r="D158" s="10"/>
      <c r="E158" s="10"/>
      <c r="F158" s="10"/>
      <c r="G158" s="10"/>
      <c r="H158" s="10"/>
      <c r="I158" s="8"/>
    </row>
    <row r="159" spans="1:9" ht="12.75">
      <c r="A159" s="66" t="s">
        <v>313</v>
      </c>
      <c r="B159" s="64" t="s">
        <v>314</v>
      </c>
      <c r="C159" s="68"/>
      <c r="D159" s="10">
        <v>960000</v>
      </c>
      <c r="E159" s="10">
        <v>933000</v>
      </c>
      <c r="F159" s="10">
        <v>933000</v>
      </c>
      <c r="G159" s="10">
        <v>765890</v>
      </c>
      <c r="H159" s="10">
        <v>78730</v>
      </c>
      <c r="I159" s="8"/>
    </row>
    <row r="160" spans="1:9" ht="12.75">
      <c r="A160" s="66"/>
      <c r="B160" s="123" t="s">
        <v>364</v>
      </c>
      <c r="C160" s="68"/>
      <c r="D160" s="10"/>
      <c r="E160" s="10"/>
      <c r="F160" s="10"/>
      <c r="G160" s="10"/>
      <c r="H160" s="10"/>
      <c r="I160" s="8"/>
    </row>
    <row r="161" spans="1:9" ht="12.75">
      <c r="A161" s="66" t="s">
        <v>315</v>
      </c>
      <c r="B161" s="64" t="s">
        <v>350</v>
      </c>
      <c r="C161" s="68"/>
      <c r="D161" s="10">
        <v>3550920</v>
      </c>
      <c r="E161" s="10">
        <v>3550920</v>
      </c>
      <c r="F161" s="10">
        <v>3550920</v>
      </c>
      <c r="G161" s="10">
        <v>2360915</v>
      </c>
      <c r="H161" s="10">
        <v>203340</v>
      </c>
      <c r="I161" s="8"/>
    </row>
    <row r="162" spans="1:9" ht="12.75">
      <c r="A162" s="66"/>
      <c r="B162" s="123" t="s">
        <v>364</v>
      </c>
      <c r="C162" s="68"/>
      <c r="D162" s="10"/>
      <c r="E162" s="10"/>
      <c r="F162" s="10"/>
      <c r="G162" s="10">
        <v>-11583</v>
      </c>
      <c r="H162" s="10"/>
      <c r="I162" s="8"/>
    </row>
    <row r="163" spans="1:9" ht="25.5">
      <c r="A163" s="66"/>
      <c r="B163" s="124" t="s">
        <v>365</v>
      </c>
      <c r="C163" s="68">
        <f aca="true" t="shared" si="45" ref="C163:H163">C77+C86+C99+C115+C117+C119+C124+C128+C132+C138+C143+C145+C153+C158+C160+C162</f>
        <v>0</v>
      </c>
      <c r="D163" s="68">
        <f t="shared" si="45"/>
        <v>0</v>
      </c>
      <c r="E163" s="68">
        <f t="shared" si="45"/>
        <v>0</v>
      </c>
      <c r="F163" s="68">
        <f t="shared" si="45"/>
        <v>0</v>
      </c>
      <c r="G163" s="68">
        <f t="shared" si="45"/>
        <v>-158055</v>
      </c>
      <c r="H163" s="68">
        <f t="shared" si="45"/>
        <v>-4966</v>
      </c>
      <c r="I163" s="8"/>
    </row>
    <row r="164" spans="1:9" ht="25.5">
      <c r="A164" s="66" t="s">
        <v>352</v>
      </c>
      <c r="B164" s="64" t="s">
        <v>349</v>
      </c>
      <c r="C164" s="68">
        <f>C165</f>
        <v>0</v>
      </c>
      <c r="D164" s="68">
        <f aca="true" t="shared" si="46" ref="D164:H165">D165</f>
        <v>43459070</v>
      </c>
      <c r="E164" s="68">
        <f t="shared" si="46"/>
        <v>43459070</v>
      </c>
      <c r="F164" s="68">
        <f t="shared" si="46"/>
        <v>43459070</v>
      </c>
      <c r="G164" s="68">
        <f t="shared" si="46"/>
        <v>43457542</v>
      </c>
      <c r="H164" s="68">
        <f t="shared" si="46"/>
        <v>5465370</v>
      </c>
      <c r="I164" s="8"/>
    </row>
    <row r="165" spans="1:9" ht="12.75">
      <c r="A165" s="66" t="s">
        <v>353</v>
      </c>
      <c r="B165" s="64" t="s">
        <v>351</v>
      </c>
      <c r="C165" s="68">
        <f>C166</f>
        <v>0</v>
      </c>
      <c r="D165" s="68">
        <f t="shared" si="46"/>
        <v>43459070</v>
      </c>
      <c r="E165" s="68">
        <f t="shared" si="46"/>
        <v>43459070</v>
      </c>
      <c r="F165" s="68">
        <f t="shared" si="46"/>
        <v>43459070</v>
      </c>
      <c r="G165" s="68">
        <f t="shared" si="46"/>
        <v>43457542</v>
      </c>
      <c r="H165" s="68">
        <f t="shared" si="46"/>
        <v>5465370</v>
      </c>
      <c r="I165" s="8"/>
    </row>
    <row r="166" spans="1:9" ht="38.25">
      <c r="A166" s="66" t="s">
        <v>354</v>
      </c>
      <c r="B166" s="64" t="s">
        <v>357</v>
      </c>
      <c r="C166" s="68">
        <f aca="true" t="shared" si="47" ref="C166:H166">C167+C168+C169</f>
        <v>0</v>
      </c>
      <c r="D166" s="68">
        <f t="shared" si="47"/>
        <v>43459070</v>
      </c>
      <c r="E166" s="68">
        <f t="shared" si="47"/>
        <v>43459070</v>
      </c>
      <c r="F166" s="68">
        <f t="shared" si="47"/>
        <v>43459070</v>
      </c>
      <c r="G166" s="68">
        <f t="shared" si="47"/>
        <v>43457542</v>
      </c>
      <c r="H166" s="68">
        <f t="shared" si="47"/>
        <v>5465370</v>
      </c>
      <c r="I166" s="8"/>
    </row>
    <row r="167" spans="1:9" ht="76.5">
      <c r="A167" s="114"/>
      <c r="B167" s="119" t="s">
        <v>362</v>
      </c>
      <c r="C167" s="115"/>
      <c r="D167" s="116">
        <v>22019000</v>
      </c>
      <c r="E167" s="116">
        <v>22019000</v>
      </c>
      <c r="F167" s="116">
        <v>22019000</v>
      </c>
      <c r="G167" s="116">
        <v>22018265</v>
      </c>
      <c r="H167" s="116"/>
      <c r="I167" s="8"/>
    </row>
    <row r="168" spans="1:9" ht="51">
      <c r="A168" s="114"/>
      <c r="B168" s="119" t="s">
        <v>363</v>
      </c>
      <c r="C168" s="115"/>
      <c r="D168" s="116">
        <v>4808000</v>
      </c>
      <c r="E168" s="116">
        <v>4808000</v>
      </c>
      <c r="F168" s="116">
        <v>4808000</v>
      </c>
      <c r="G168" s="116">
        <v>4807262</v>
      </c>
      <c r="H168" s="116"/>
      <c r="I168" s="8"/>
    </row>
    <row r="169" spans="1:9" ht="12.75">
      <c r="A169" s="114"/>
      <c r="B169" s="125" t="s">
        <v>380</v>
      </c>
      <c r="C169" s="115"/>
      <c r="D169" s="116">
        <v>16632070</v>
      </c>
      <c r="E169" s="116">
        <v>16632070</v>
      </c>
      <c r="F169" s="116">
        <v>16632070</v>
      </c>
      <c r="G169" s="116">
        <v>16632015</v>
      </c>
      <c r="H169" s="116">
        <v>5465370</v>
      </c>
      <c r="I169" s="8"/>
    </row>
    <row r="170" spans="1:9" ht="12.75">
      <c r="A170" s="66">
        <v>68.05</v>
      </c>
      <c r="B170" s="84" t="s">
        <v>316</v>
      </c>
      <c r="C170" s="74">
        <f>+C171</f>
        <v>0</v>
      </c>
      <c r="D170" s="74">
        <f aca="true" t="shared" si="48" ref="D170:H172">+D171</f>
        <v>0</v>
      </c>
      <c r="E170" s="74">
        <f t="shared" si="48"/>
        <v>10918200</v>
      </c>
      <c r="F170" s="74">
        <f t="shared" si="48"/>
        <v>10918200</v>
      </c>
      <c r="G170" s="74">
        <f t="shared" si="48"/>
        <v>10563562</v>
      </c>
      <c r="H170" s="74">
        <f t="shared" si="48"/>
        <v>1114303</v>
      </c>
      <c r="I170" s="8"/>
    </row>
    <row r="171" spans="1:9" s="118" customFormat="1" ht="12.75">
      <c r="A171" s="66" t="s">
        <v>317</v>
      </c>
      <c r="B171" s="84" t="s">
        <v>150</v>
      </c>
      <c r="C171" s="74">
        <f>+C172</f>
        <v>0</v>
      </c>
      <c r="D171" s="74">
        <f t="shared" si="48"/>
        <v>0</v>
      </c>
      <c r="E171" s="74">
        <f t="shared" si="48"/>
        <v>10918200</v>
      </c>
      <c r="F171" s="74">
        <f t="shared" si="48"/>
        <v>10918200</v>
      </c>
      <c r="G171" s="74">
        <f t="shared" si="48"/>
        <v>10563562</v>
      </c>
      <c r="H171" s="74">
        <f t="shared" si="48"/>
        <v>1114303</v>
      </c>
      <c r="I171" s="117"/>
    </row>
    <row r="172" spans="1:9" s="118" customFormat="1" ht="27" customHeight="1">
      <c r="A172" s="66" t="s">
        <v>318</v>
      </c>
      <c r="B172" s="64" t="s">
        <v>333</v>
      </c>
      <c r="C172" s="74">
        <f>+C173</f>
        <v>0</v>
      </c>
      <c r="D172" s="74">
        <f t="shared" si="48"/>
        <v>0</v>
      </c>
      <c r="E172" s="74">
        <f t="shared" si="48"/>
        <v>10918200</v>
      </c>
      <c r="F172" s="74">
        <f t="shared" si="48"/>
        <v>10918200</v>
      </c>
      <c r="G172" s="74">
        <f t="shared" si="48"/>
        <v>10563562</v>
      </c>
      <c r="H172" s="74">
        <f t="shared" si="48"/>
        <v>1114303</v>
      </c>
      <c r="I172" s="117"/>
    </row>
    <row r="173" spans="1:9" s="118" customFormat="1" ht="12.75">
      <c r="A173" s="76" t="s">
        <v>319</v>
      </c>
      <c r="B173" s="85" t="s">
        <v>320</v>
      </c>
      <c r="C173" s="65">
        <f aca="true" t="shared" si="49" ref="C173:H173">C174</f>
        <v>0</v>
      </c>
      <c r="D173" s="65">
        <f t="shared" si="49"/>
        <v>0</v>
      </c>
      <c r="E173" s="65">
        <f t="shared" si="49"/>
        <v>10918200</v>
      </c>
      <c r="F173" s="65">
        <f t="shared" si="49"/>
        <v>10918200</v>
      </c>
      <c r="G173" s="65">
        <f t="shared" si="49"/>
        <v>10563562</v>
      </c>
      <c r="H173" s="65">
        <f t="shared" si="49"/>
        <v>1114303</v>
      </c>
      <c r="I173" s="117"/>
    </row>
    <row r="174" spans="1:9" ht="12.75">
      <c r="A174" s="76" t="s">
        <v>321</v>
      </c>
      <c r="B174" s="85" t="s">
        <v>322</v>
      </c>
      <c r="C174" s="65">
        <f aca="true" t="shared" si="50" ref="C174:H174">C176+C177+C178</f>
        <v>0</v>
      </c>
      <c r="D174" s="65">
        <f t="shared" si="50"/>
        <v>0</v>
      </c>
      <c r="E174" s="65">
        <f t="shared" si="50"/>
        <v>10918200</v>
      </c>
      <c r="F174" s="65">
        <f t="shared" si="50"/>
        <v>10918200</v>
      </c>
      <c r="G174" s="65">
        <f t="shared" si="50"/>
        <v>10563562</v>
      </c>
      <c r="H174" s="65">
        <f t="shared" si="50"/>
        <v>1114303</v>
      </c>
      <c r="I174" s="8"/>
    </row>
    <row r="175" spans="1:9" ht="12.75">
      <c r="A175" s="66" t="s">
        <v>323</v>
      </c>
      <c r="B175" s="84" t="s">
        <v>324</v>
      </c>
      <c r="C175" s="65">
        <f aca="true" t="shared" si="51" ref="C175:H175">C176</f>
        <v>0</v>
      </c>
      <c r="D175" s="65">
        <f t="shared" si="51"/>
        <v>0</v>
      </c>
      <c r="E175" s="65">
        <f t="shared" si="51"/>
        <v>6821200</v>
      </c>
      <c r="F175" s="65">
        <f t="shared" si="51"/>
        <v>6821200</v>
      </c>
      <c r="G175" s="65">
        <f t="shared" si="51"/>
        <v>6638181</v>
      </c>
      <c r="H175" s="65">
        <f t="shared" si="51"/>
        <v>900822</v>
      </c>
      <c r="I175" s="8"/>
    </row>
    <row r="176" spans="1:9" ht="12.75">
      <c r="A176" s="76" t="s">
        <v>325</v>
      </c>
      <c r="B176" s="85" t="s">
        <v>326</v>
      </c>
      <c r="C176" s="68"/>
      <c r="D176" s="10"/>
      <c r="E176" s="10">
        <v>6821200</v>
      </c>
      <c r="F176" s="10">
        <v>6821200</v>
      </c>
      <c r="G176" s="7">
        <f>3307188+3330993</f>
        <v>6638181</v>
      </c>
      <c r="H176" s="7">
        <v>900822</v>
      </c>
      <c r="I176" s="8"/>
    </row>
    <row r="177" spans="1:9" ht="12.75">
      <c r="A177" s="76" t="s">
        <v>327</v>
      </c>
      <c r="B177" s="85" t="s">
        <v>328</v>
      </c>
      <c r="C177" s="68"/>
      <c r="D177" s="10"/>
      <c r="E177" s="10">
        <v>4097000</v>
      </c>
      <c r="F177" s="10">
        <v>4097000</v>
      </c>
      <c r="G177" s="7">
        <f>2497812+1427569</f>
        <v>3925381</v>
      </c>
      <c r="H177" s="7">
        <v>213481</v>
      </c>
      <c r="I177" s="8"/>
    </row>
    <row r="178" spans="1:9" ht="25.5">
      <c r="A178" s="76"/>
      <c r="B178" s="124" t="s">
        <v>366</v>
      </c>
      <c r="C178" s="68"/>
      <c r="D178" s="10"/>
      <c r="E178" s="10"/>
      <c r="F178" s="10"/>
      <c r="G178" s="7"/>
      <c r="H178" s="7"/>
      <c r="I178" s="8"/>
    </row>
    <row r="179" spans="1:8" ht="12.75">
      <c r="A179" s="66" t="s">
        <v>329</v>
      </c>
      <c r="B179" s="64" t="s">
        <v>330</v>
      </c>
      <c r="C179" s="65">
        <f aca="true" t="shared" si="52" ref="C179:H179">+C180</f>
        <v>0</v>
      </c>
      <c r="D179" s="65">
        <f t="shared" si="52"/>
        <v>0</v>
      </c>
      <c r="E179" s="65">
        <f t="shared" si="52"/>
        <v>0</v>
      </c>
      <c r="F179" s="65">
        <f t="shared" si="52"/>
        <v>0</v>
      </c>
      <c r="G179" s="65">
        <f t="shared" si="52"/>
        <v>0</v>
      </c>
      <c r="H179" s="65">
        <f t="shared" si="52"/>
        <v>0</v>
      </c>
    </row>
    <row r="180" spans="1:8" ht="12.75">
      <c r="A180" s="76" t="s">
        <v>331</v>
      </c>
      <c r="B180" s="69" t="s">
        <v>332</v>
      </c>
      <c r="C180" s="86"/>
      <c r="D180" s="10"/>
      <c r="E180" s="10"/>
      <c r="F180" s="10"/>
      <c r="G180" s="7"/>
      <c r="H180" s="7"/>
    </row>
    <row r="183" spans="2:4" ht="14.25">
      <c r="B183" s="31" t="s">
        <v>138</v>
      </c>
      <c r="D183" s="32" t="s">
        <v>390</v>
      </c>
    </row>
    <row r="184" spans="2:4" ht="12.75">
      <c r="B184" s="25" t="s">
        <v>391</v>
      </c>
      <c r="D184" s="30" t="s">
        <v>392</v>
      </c>
    </row>
  </sheetData>
  <sheetProtection/>
  <protectedRanges>
    <protectedRange sqref="B2:B3 C1:C3" name="Zonă1_1"/>
    <protectedRange sqref="G30:H33 G136:H138 G60:H60 G89:H94 G101:H109 G53:H57 G70:H74 G81:H86 G45:H48 G37:H42 G134:H134 G111:H115 G24:H28 G97:H99 G122:H122" name="Zonă3"/>
    <protectedRange sqref="B1" name="Zonă1_1_1_1_1_1"/>
  </protectedRanges>
  <printOptions horizontalCentered="1"/>
  <pageMargins left="0.5" right="0.5" top="0.21" bottom="0.18" header="0.17" footer="0.17"/>
  <pageSetup horizontalDpi="600" verticalDpi="600" orientation="portrait" scale="49" r:id="rId1"/>
  <rowBreaks count="1" manualBreakCount="1">
    <brk id="9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ivanov</cp:lastModifiedBy>
  <cp:lastPrinted>2017-11-13T08:41:32Z</cp:lastPrinted>
  <dcterms:created xsi:type="dcterms:W3CDTF">2015-02-12T11:23:55Z</dcterms:created>
  <dcterms:modified xsi:type="dcterms:W3CDTF">2017-12-29T09:06:49Z</dcterms:modified>
  <cp:category/>
  <cp:version/>
  <cp:contentType/>
  <cp:contentStatus/>
</cp:coreProperties>
</file>