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45" windowWidth="19320" windowHeight="10035" activeTab="1"/>
  </bookViews>
  <sheets>
    <sheet name="VENITURI" sheetId="1" r:id="rId1"/>
    <sheet name="CHELTUIELI" sheetId="2" r:id="rId2"/>
  </sheets>
  <definedNames>
    <definedName name="_xlnm.Database">#REF!</definedName>
    <definedName name="_xlnm.Print_Area" localSheetId="0">VENITURI!#REF!</definedName>
  </definedNames>
  <calcPr calcId="114210"/>
</workbook>
</file>

<file path=xl/calcChain.xml><?xml version="1.0" encoding="utf-8"?>
<calcChain xmlns="http://schemas.openxmlformats.org/spreadsheetml/2006/main">
  <c r="F172" i="2"/>
  <c r="G172"/>
  <c r="F171"/>
  <c r="G171"/>
  <c r="G181"/>
  <c r="G178"/>
  <c r="G177"/>
  <c r="G176"/>
  <c r="G13"/>
  <c r="G12"/>
  <c r="G24"/>
  <c r="G36"/>
  <c r="G34"/>
  <c r="G23"/>
  <c r="G9"/>
  <c r="G90"/>
  <c r="G106"/>
  <c r="G97"/>
  <c r="G120"/>
  <c r="G110"/>
  <c r="G89"/>
  <c r="G132"/>
  <c r="G131"/>
  <c r="G139"/>
  <c r="G143"/>
  <c r="G149"/>
  <c r="G130"/>
  <c r="G156"/>
  <c r="G162"/>
  <c r="G155"/>
  <c r="G88"/>
  <c r="G53"/>
  <c r="G45"/>
  <c r="G59"/>
  <c r="G61"/>
  <c r="G68"/>
  <c r="G44"/>
  <c r="G10"/>
  <c r="G72"/>
  <c r="G71"/>
  <c r="G11"/>
  <c r="G74"/>
  <c r="G15"/>
  <c r="G170"/>
  <c r="G8"/>
  <c r="G20"/>
  <c r="G79"/>
  <c r="G78"/>
  <c r="G16"/>
  <c r="G19"/>
  <c r="G22"/>
  <c r="G77"/>
  <c r="G21"/>
  <c r="G86"/>
  <c r="G175"/>
  <c r="G174"/>
  <c r="G7"/>
  <c r="F24" i="1"/>
  <c r="G18" i="2"/>
  <c r="F23" i="1"/>
  <c r="F16"/>
  <c r="F15"/>
  <c r="F28"/>
  <c r="F27"/>
  <c r="F14"/>
  <c r="F53"/>
  <c r="F55"/>
  <c r="F52"/>
  <c r="F58"/>
  <c r="F62"/>
  <c r="F57"/>
  <c r="F51"/>
  <c r="F9"/>
  <c r="F8"/>
  <c r="F66"/>
  <c r="F79"/>
  <c r="F65"/>
  <c r="F64"/>
  <c r="F92"/>
  <c r="F7"/>
  <c r="D24" i="2"/>
  <c r="E24"/>
  <c r="F24"/>
  <c r="H24"/>
  <c r="C24"/>
  <c r="E131"/>
  <c r="F132"/>
  <c r="H132"/>
  <c r="H131"/>
  <c r="H139"/>
  <c r="H143"/>
  <c r="H149"/>
  <c r="H130"/>
  <c r="C132"/>
  <c r="H196"/>
  <c r="H195"/>
  <c r="H194"/>
  <c r="D196"/>
  <c r="D195"/>
  <c r="D194"/>
  <c r="E196"/>
  <c r="E195"/>
  <c r="E194"/>
  <c r="F196"/>
  <c r="F195"/>
  <c r="F194"/>
  <c r="G196"/>
  <c r="G195"/>
  <c r="G194"/>
  <c r="H190"/>
  <c r="H189"/>
  <c r="H188"/>
  <c r="D190"/>
  <c r="D189"/>
  <c r="D188"/>
  <c r="E190"/>
  <c r="E189"/>
  <c r="E188"/>
  <c r="F190"/>
  <c r="F189"/>
  <c r="F188"/>
  <c r="G190"/>
  <c r="G189"/>
  <c r="G188"/>
  <c r="H192"/>
  <c r="H191"/>
  <c r="D192"/>
  <c r="D191"/>
  <c r="E192"/>
  <c r="E191"/>
  <c r="F192"/>
  <c r="F191"/>
  <c r="G192"/>
  <c r="G191"/>
  <c r="H184"/>
  <c r="H183"/>
  <c r="H14"/>
  <c r="D184"/>
  <c r="D183"/>
  <c r="D14"/>
  <c r="E184"/>
  <c r="E183"/>
  <c r="E14"/>
  <c r="F184"/>
  <c r="F183"/>
  <c r="F14"/>
  <c r="G184"/>
  <c r="G183"/>
  <c r="G14"/>
  <c r="E178"/>
  <c r="E177"/>
  <c r="E176"/>
  <c r="E13"/>
  <c r="H178"/>
  <c r="H177"/>
  <c r="H176"/>
  <c r="D178"/>
  <c r="D177"/>
  <c r="D176"/>
  <c r="F178"/>
  <c r="F177"/>
  <c r="F176"/>
  <c r="D179"/>
  <c r="E179"/>
  <c r="F179"/>
  <c r="G179"/>
  <c r="H179"/>
  <c r="D170"/>
  <c r="D18"/>
  <c r="E170"/>
  <c r="E18"/>
  <c r="F170"/>
  <c r="H170"/>
  <c r="D172"/>
  <c r="D171"/>
  <c r="D12"/>
  <c r="E172"/>
  <c r="E171"/>
  <c r="E12"/>
  <c r="F12"/>
  <c r="H172"/>
  <c r="H171"/>
  <c r="H12"/>
  <c r="H162"/>
  <c r="D162"/>
  <c r="E162"/>
  <c r="F162"/>
  <c r="D156"/>
  <c r="E156"/>
  <c r="F156"/>
  <c r="H156"/>
  <c r="D149"/>
  <c r="E149"/>
  <c r="F149"/>
  <c r="D143"/>
  <c r="E143"/>
  <c r="F143"/>
  <c r="D139"/>
  <c r="E139"/>
  <c r="F139"/>
  <c r="D131"/>
  <c r="F131"/>
  <c r="F130"/>
  <c r="D120"/>
  <c r="E120"/>
  <c r="E110"/>
  <c r="F120"/>
  <c r="H120"/>
  <c r="H110"/>
  <c r="D110"/>
  <c r="F110"/>
  <c r="D106"/>
  <c r="D97"/>
  <c r="E106"/>
  <c r="E97"/>
  <c r="F106"/>
  <c r="H106"/>
  <c r="H97"/>
  <c r="F97"/>
  <c r="D90"/>
  <c r="E90"/>
  <c r="F90"/>
  <c r="H90"/>
  <c r="D79"/>
  <c r="D78"/>
  <c r="D77"/>
  <c r="E79"/>
  <c r="E78"/>
  <c r="F79"/>
  <c r="F78"/>
  <c r="F77"/>
  <c r="H79"/>
  <c r="H17"/>
  <c r="D74"/>
  <c r="E74"/>
  <c r="F74"/>
  <c r="H74"/>
  <c r="D72"/>
  <c r="D71"/>
  <c r="D11"/>
  <c r="E72"/>
  <c r="E71"/>
  <c r="E11"/>
  <c r="F72"/>
  <c r="F71"/>
  <c r="F11"/>
  <c r="H72"/>
  <c r="H71"/>
  <c r="H11"/>
  <c r="D68"/>
  <c r="E68"/>
  <c r="F68"/>
  <c r="H68"/>
  <c r="D61"/>
  <c r="E61"/>
  <c r="F61"/>
  <c r="H61"/>
  <c r="D59"/>
  <c r="E59"/>
  <c r="F59"/>
  <c r="H59"/>
  <c r="D36"/>
  <c r="E36"/>
  <c r="F36"/>
  <c r="F34"/>
  <c r="F23"/>
  <c r="H36"/>
  <c r="D34"/>
  <c r="E34"/>
  <c r="H34"/>
  <c r="D15"/>
  <c r="E15"/>
  <c r="F15"/>
  <c r="H15"/>
  <c r="F17"/>
  <c r="F18"/>
  <c r="H18"/>
  <c r="D92" i="1"/>
  <c r="E92"/>
  <c r="G92"/>
  <c r="D90"/>
  <c r="D89"/>
  <c r="D88"/>
  <c r="E90"/>
  <c r="E89"/>
  <c r="E88"/>
  <c r="F90"/>
  <c r="F89"/>
  <c r="F88"/>
  <c r="G90"/>
  <c r="G89"/>
  <c r="G88"/>
  <c r="D79"/>
  <c r="E79"/>
  <c r="G79"/>
  <c r="D66"/>
  <c r="D65"/>
  <c r="D64"/>
  <c r="E66"/>
  <c r="E65"/>
  <c r="E64"/>
  <c r="G66"/>
  <c r="G65"/>
  <c r="G64"/>
  <c r="D62"/>
  <c r="E62"/>
  <c r="G62"/>
  <c r="G58"/>
  <c r="G57"/>
  <c r="D58"/>
  <c r="D57"/>
  <c r="E58"/>
  <c r="D55"/>
  <c r="E55"/>
  <c r="G55"/>
  <c r="D53"/>
  <c r="D52"/>
  <c r="E53"/>
  <c r="E52"/>
  <c r="G53"/>
  <c r="D27"/>
  <c r="E28"/>
  <c r="E27"/>
  <c r="G28"/>
  <c r="G27"/>
  <c r="D23"/>
  <c r="E23"/>
  <c r="G23"/>
  <c r="D16"/>
  <c r="D15"/>
  <c r="E16"/>
  <c r="E15"/>
  <c r="G16"/>
  <c r="D9"/>
  <c r="E9"/>
  <c r="G9"/>
  <c r="C196" i="2"/>
  <c r="C195"/>
  <c r="C194"/>
  <c r="C192"/>
  <c r="C191"/>
  <c r="C190"/>
  <c r="C189"/>
  <c r="C188"/>
  <c r="C184"/>
  <c r="C183"/>
  <c r="C179"/>
  <c r="C178"/>
  <c r="C177"/>
  <c r="C176"/>
  <c r="C172"/>
  <c r="C171"/>
  <c r="C12"/>
  <c r="C170"/>
  <c r="C18"/>
  <c r="C162"/>
  <c r="C156"/>
  <c r="C149"/>
  <c r="C143"/>
  <c r="C139"/>
  <c r="C131"/>
  <c r="C120"/>
  <c r="C110"/>
  <c r="C106"/>
  <c r="C97"/>
  <c r="C90"/>
  <c r="C79"/>
  <c r="C78"/>
  <c r="C77"/>
  <c r="C74"/>
  <c r="C15"/>
  <c r="C72"/>
  <c r="C71"/>
  <c r="C11"/>
  <c r="C68"/>
  <c r="C61"/>
  <c r="C59"/>
  <c r="C36"/>
  <c r="C34"/>
  <c r="C14"/>
  <c r="C92" i="1"/>
  <c r="C90"/>
  <c r="C89"/>
  <c r="C88"/>
  <c r="C79"/>
  <c r="C66"/>
  <c r="C65"/>
  <c r="C64"/>
  <c r="C62"/>
  <c r="C58"/>
  <c r="C57"/>
  <c r="C55"/>
  <c r="C53"/>
  <c r="C52"/>
  <c r="C51"/>
  <c r="C28"/>
  <c r="C27"/>
  <c r="C16"/>
  <c r="C23"/>
  <c r="C15"/>
  <c r="C14"/>
  <c r="C9"/>
  <c r="D17" i="2"/>
  <c r="H78"/>
  <c r="H77"/>
  <c r="H155"/>
  <c r="E155"/>
  <c r="F155"/>
  <c r="C130"/>
  <c r="H13"/>
  <c r="H175"/>
  <c r="H174"/>
  <c r="F13"/>
  <c r="F175"/>
  <c r="F174"/>
  <c r="D13"/>
  <c r="D175"/>
  <c r="D174"/>
  <c r="E175"/>
  <c r="E174"/>
  <c r="D155"/>
  <c r="E130"/>
  <c r="D130"/>
  <c r="H89"/>
  <c r="C175"/>
  <c r="C174"/>
  <c r="C13"/>
  <c r="C17"/>
  <c r="C23"/>
  <c r="C16"/>
  <c r="C155"/>
  <c r="H23"/>
  <c r="H9"/>
  <c r="D23"/>
  <c r="E23"/>
  <c r="E9"/>
  <c r="F89"/>
  <c r="H88"/>
  <c r="H53"/>
  <c r="H45"/>
  <c r="H44"/>
  <c r="F88"/>
  <c r="F53"/>
  <c r="F45"/>
  <c r="F44"/>
  <c r="D89"/>
  <c r="E89"/>
  <c r="E77"/>
  <c r="E16"/>
  <c r="E17"/>
  <c r="F16"/>
  <c r="G17"/>
  <c r="D16"/>
  <c r="D9"/>
  <c r="F9"/>
  <c r="C89"/>
  <c r="E57" i="1"/>
  <c r="E51"/>
  <c r="E14"/>
  <c r="E8"/>
  <c r="E7"/>
  <c r="D51"/>
  <c r="G52"/>
  <c r="G51"/>
  <c r="D14"/>
  <c r="D8"/>
  <c r="D7"/>
  <c r="G15"/>
  <c r="G14"/>
  <c r="G8"/>
  <c r="G7"/>
  <c r="C8"/>
  <c r="C7"/>
  <c r="C9" i="2"/>
  <c r="H16"/>
  <c r="E88"/>
  <c r="E53"/>
  <c r="E45"/>
  <c r="E44"/>
  <c r="E86"/>
  <c r="C88"/>
  <c r="C53"/>
  <c r="C45"/>
  <c r="C44"/>
  <c r="D88"/>
  <c r="D53"/>
  <c r="D45"/>
  <c r="D44"/>
  <c r="D86"/>
  <c r="F10"/>
  <c r="F8"/>
  <c r="F7"/>
  <c r="F86"/>
  <c r="H10"/>
  <c r="H20"/>
  <c r="E10"/>
  <c r="E8"/>
  <c r="E7"/>
  <c r="F22"/>
  <c r="F21"/>
  <c r="H22"/>
  <c r="H21"/>
  <c r="E22"/>
  <c r="E21"/>
  <c r="H19"/>
  <c r="C10"/>
  <c r="C86"/>
  <c r="C22"/>
  <c r="C21"/>
  <c r="D10"/>
  <c r="H8"/>
  <c r="H7"/>
  <c r="D22"/>
  <c r="D21"/>
  <c r="E20"/>
  <c r="E19"/>
  <c r="F20"/>
  <c r="F19"/>
  <c r="C20"/>
  <c r="C19"/>
  <c r="C8"/>
  <c r="C7"/>
  <c r="D20"/>
  <c r="D19"/>
  <c r="D8"/>
  <c r="D7"/>
</calcChain>
</file>

<file path=xl/sharedStrings.xml><?xml version="1.0" encoding="utf-8"?>
<sst xmlns="http://schemas.openxmlformats.org/spreadsheetml/2006/main" count="491" uniqueCount="435">
  <si>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</si>
  <si>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</si>
  <si>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</si>
  <si>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</si>
  <si>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</si>
  <si>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</si>
  <si>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</si>
  <si>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</si>
  <si>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</si>
  <si>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</si>
  <si>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</si>
  <si>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</si>
  <si>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</si>
  <si>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</si>
  <si>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</si>
  <si>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</si>
  <si>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</si>
  <si>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</si>
  <si>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</si>
  <si>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</si>
  <si>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</si>
  <si>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</si>
  <si>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</si>
  <si>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</si>
  <si>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</si>
  <si>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</si>
  <si>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</si>
  <si>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</si>
  <si>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</si>
  <si>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</si>
  <si>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</si>
  <si>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</si>
  <si>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</si>
  <si>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</si>
  <si>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</si>
  <si>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</si>
  <si>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</si>
  <si>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</si>
  <si>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</si>
  <si>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</si>
  <si>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</si>
  <si>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</si>
  <si>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</si>
  <si>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</si>
  <si>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</si>
  <si>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</si>
  <si>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</si>
  <si>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</si>
  <si>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</si>
  <si>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</si>
  <si>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</si>
  <si>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</si>
  <si>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</si>
  <si>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</si>
  <si>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</si>
  <si>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</si>
  <si>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</si>
  <si>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</si>
  <si>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</si>
  <si>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</si>
  <si>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</si>
  <si>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</si>
  <si>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</si>
  <si>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</si>
  <si>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</si>
  <si>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</si>
  <si>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</si>
  <si>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</si>
  <si>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</si>
  <si>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</si>
  <si>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</si>
  <si>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</si>
  <si>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</si>
  <si>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</si>
  <si>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</si>
  <si>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</si>
  <si>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</si>
  <si>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</si>
  <si>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</si>
  <si>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</si>
  <si>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</si>
  <si>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</si>
  <si>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</si>
  <si>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</si>
  <si>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</si>
  <si>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</si>
  <si>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</si>
  <si>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</si>
  <si>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</si>
  <si>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</si>
  <si>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</si>
  <si>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</si>
  <si>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</si>
  <si>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</si>
  <si>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</si>
  <si>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</si>
  <si>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</si>
  <si>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</si>
  <si>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</si>
  <si>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</si>
  <si>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</si>
  <si>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</si>
  <si>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</si>
  <si>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</si>
  <si>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</si>
  <si>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</si>
  <si>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</si>
  <si>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</si>
  <si>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</si>
  <si>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</si>
  <si>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</si>
  <si>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</si>
  <si>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</si>
  <si>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</si>
  <si>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</si>
  <si>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</si>
  <si>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</si>
  <si>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</si>
  <si>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</si>
  <si>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</si>
  <si>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</si>
  <si>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</si>
  <si>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</si>
  <si>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</si>
  <si>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</si>
  <si>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</si>
  <si>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</si>
  <si>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</si>
  <si>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</si>
  <si>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</si>
  <si>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</si>
  <si>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</si>
  <si>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</si>
  <si>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</si>
  <si>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</si>
  <si>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</si>
  <si>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</si>
  <si>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</si>
  <si>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</si>
  <si>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</si>
  <si>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</si>
  <si>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</si>
  <si>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</si>
  <si>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</si>
  <si>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</si>
  <si>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</si>
  <si>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</si>
  <si>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</si>
  <si>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</si>
  <si>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</si>
  <si>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</si>
  <si>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</si>
  <si>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</si>
  <si>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</si>
  <si>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</si>
  <si>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</si>
  <si>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</si>
  <si>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</si>
  <si>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</si>
  <si>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</si>
  <si>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</si>
  <si>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</si>
  <si>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</si>
  <si>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</si>
  <si>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</si>
  <si>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</si>
  <si>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</si>
  <si>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</si>
  <si>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</si>
  <si>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</si>
  <si>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</si>
  <si>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</si>
  <si>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</si>
  <si>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</si>
  <si>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</si>
  <si>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</si>
  <si>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</si>
  <si>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</si>
  <si>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</si>
  <si>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</si>
  <si>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</si>
  <si>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</si>
  <si>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</si>
  <si>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</si>
  <si>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</si>
  <si>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</si>
  <si>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</si>
  <si>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</si>
  <si>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</si>
  <si>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</si>
  <si>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</si>
  <si>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</si>
  <si>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</si>
  <si>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</si>
  <si>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</si>
  <si>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</si>
  <si>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</si>
  <si>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</si>
  <si>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</si>
  <si>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</si>
  <si>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</si>
  <si>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</si>
  <si>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</si>
  <si>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</si>
  <si>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</si>
  <si>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</si>
  <si>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</si>
  <si>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</si>
  <si>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</si>
  <si>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</si>
  <si>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</si>
  <si>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</si>
  <si>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</si>
  <si>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</si>
  <si>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</si>
  <si>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</si>
  <si>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</si>
  <si>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</si>
  <si>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</si>
  <si>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</si>
  <si>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</si>
  <si>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</si>
  <si>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</si>
  <si>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</si>
  <si>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</si>
  <si>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</si>
  <si>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</si>
  <si>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</si>
  <si>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</si>
  <si>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</si>
  <si>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</si>
  <si>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</si>
  <si>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</si>
  <si>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</si>
  <si>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</si>
  <si>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</si>
  <si>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</si>
  <si>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</si>
  <si>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</si>
  <si>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</si>
  <si>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</si>
  <si>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</si>
  <si>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</si>
  <si>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</si>
  <si>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</si>
  <si>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</si>
  <si>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</si>
  <si>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</si>
  <si>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</si>
  <si>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</si>
  <si>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</si>
  <si>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</si>
  <si>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</si>
  <si>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</si>
  <si>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</si>
  <si>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</si>
  <si>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</si>
  <si>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</si>
  <si>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</si>
  <si>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</si>
  <si>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</si>
  <si>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</si>
  <si>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</si>
  <si>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</si>
  <si>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</si>
  <si>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</si>
  <si>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</si>
  <si>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</si>
  <si>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</si>
  <si>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</si>
  <si>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</si>
  <si>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</si>
  <si>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</si>
  <si>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</si>
  <si>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</si>
  <si>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</si>
  <si>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</si>
  <si>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</si>
  <si>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</si>
  <si>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</si>
  <si>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</si>
  <si>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</si>
  <si>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</si>
  <si>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</si>
  <si>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</si>
  <si>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</si>
  <si>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</si>
  <si>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</si>
  <si>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</si>
  <si>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</si>
  <si>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</si>
  <si>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</si>
  <si>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</si>
  <si>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</si>
  <si>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</si>
  <si>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</si>
  <si>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</si>
  <si>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</si>
  <si>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</si>
  <si>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</si>
  <si>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</si>
  <si>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</si>
  <si>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</si>
  <si>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</si>
  <si>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</si>
  <si>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</si>
  <si>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</si>
  <si>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</si>
  <si>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</si>
  <si>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</si>
  <si>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</si>
  <si>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</si>
  <si>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</si>
  <si>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</si>
  <si>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</si>
  <si>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</si>
  <si>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</si>
  <si>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</si>
  <si>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</si>
  <si>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</si>
  <si>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</si>
  <si>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</si>
  <si>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</si>
  <si>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</si>
  <si>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</si>
  <si>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</si>
  <si>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</si>
  <si>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</si>
  <si>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</si>
  <si>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</si>
  <si>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</si>
  <si>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</si>
  <si>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</si>
  <si>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</si>
  <si>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</si>
  <si>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</si>
  <si>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</si>
  <si>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</si>
  <si>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</si>
  <si>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</si>
  <si>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</si>
  <si>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</si>
  <si>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</si>
  <si>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</si>
  <si>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</si>
  <si>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</si>
  <si>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</si>
  <si>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</si>
  <si>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</si>
  <si>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</si>
  <si>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</si>
  <si>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</si>
  <si>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</si>
  <si>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</si>
  <si>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</si>
  <si>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</si>
  <si>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</si>
  <si>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</si>
  <si>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</si>
  <si>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</si>
  <si>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</si>
  <si>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</si>
  <si>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</si>
  <si>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</si>
  <si>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</si>
  <si>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</si>
  <si>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</si>
  <si>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</si>
  <si>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</si>
  <si>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</si>
  <si>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</si>
  <si>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</si>
  <si>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</si>
  <si>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</si>
  <si>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</si>
  <si>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</si>
  <si>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</si>
  <si>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</si>
  <si>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</si>
  <si>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</si>
  <si>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</si>
  <si>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</si>
  <si>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</si>
  <si>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</si>
  <si>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</si>
  <si>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</si>
  <si>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</si>
  <si>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</si>
  <si>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</si>
  <si>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</si>
  <si>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</si>
  <si>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</si>
  <si>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</si>
  <si>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</si>
  <si>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</si>
  <si>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</si>
  <si>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</si>
  <si>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</si>
  <si>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</si>
  <si>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</si>
  <si>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</si>
  <si>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</si>
  <si>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</si>
  <si>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</si>
  <si>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</si>
  <si>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</si>
  <si>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</si>
  <si>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</si>
  <si>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</si>
  <si>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</si>
  <si>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</si>
  <si>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</si>
  <si>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</si>
  <si>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</si>
  <si>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</si>
  <si>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</si>
  <si>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</si>
  <si>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</si>
  <si>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</si>
  <si>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</si>
  <si>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</si>
  <si>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</si>
  <si>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</si>
  <si>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</si>
  <si>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lei</t>
  </si>
  <si>
    <t xml:space="preserve">   - activitate curenta,din care:</t>
  </si>
  <si>
    <t>per capita</t>
  </si>
  <si>
    <t>per servicii</t>
  </si>
  <si>
    <t>Indemnizatii de hrana</t>
  </si>
  <si>
    <t>Presedinte - Director General</t>
  </si>
  <si>
    <t>Ec. Chitariu Mihaela</t>
  </si>
  <si>
    <t>Director Economic</t>
  </si>
  <si>
    <t>Ec. Topala Bianca</t>
  </si>
  <si>
    <t>CONT DE EXECUTIE VENITURI APRILIE   2019</t>
  </si>
  <si>
    <t>CONT DE EXECUTIE CHELTUIELI APRILIE  2019</t>
  </si>
</sst>
</file>

<file path=xl/styles.xml><?xml version="1.0" encoding="utf-8"?>
<styleSheet xmlns="http://schemas.openxmlformats.org/spreadsheetml/2006/main">
  <numFmts count="3">
    <numFmt numFmtId="43" formatCode="_-* #,##0.00\ _l_e_i_-;\-* #,##0.00\ _l_e_i_-;_-* &quot;-&quot;??\ _l_e_i_-;_-@_-"/>
    <numFmt numFmtId="164" formatCode="#,##0.00_ ;[Red]\-#,##0.00\ "/>
    <numFmt numFmtId="165" formatCode="#,##0.0"/>
  </numFmts>
  <fonts count="21">
    <font>
      <sz val="10"/>
      <name val="Arial"/>
      <charset val="238"/>
    </font>
    <font>
      <sz val="10"/>
      <name val="Arial"/>
      <family val="2"/>
      <charset val="238"/>
    </font>
    <font>
      <sz val="10"/>
      <name val="Arial"/>
      <family val="2"/>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2"/>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sz val="11"/>
      <name val="Arial"/>
      <family val="2"/>
    </font>
  </fonts>
  <fills count="3">
    <fill>
      <patternFill patternType="none"/>
    </fill>
    <fill>
      <patternFill patternType="gray125"/>
    </fill>
    <fill>
      <patternFill patternType="solid">
        <fgColor indexed="13"/>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13">
    <xf numFmtId="0" fontId="0" fillId="0" borderId="0"/>
    <xf numFmtId="43" fontId="3" fillId="0" borderId="0" applyFont="0" applyFill="0" applyBorder="0" applyAlignment="0" applyProtection="0"/>
    <xf numFmtId="3" fontId="3" fillId="0" borderId="0"/>
    <xf numFmtId="0" fontId="3" fillId="0" borderId="0"/>
    <xf numFmtId="0" fontId="2" fillId="0" borderId="0"/>
    <xf numFmtId="0" fontId="2" fillId="0" borderId="0"/>
    <xf numFmtId="0" fontId="15" fillId="0" borderId="0"/>
    <xf numFmtId="0" fontId="1" fillId="0" borderId="0"/>
    <xf numFmtId="0" fontId="3" fillId="0" borderId="0"/>
    <xf numFmtId="0" fontId="3" fillId="0" borderId="0"/>
    <xf numFmtId="0" fontId="1" fillId="0" borderId="0"/>
    <xf numFmtId="9" fontId="2" fillId="0" borderId="0" applyFont="0" applyFill="0" applyBorder="0" applyAlignment="0" applyProtection="0"/>
    <xf numFmtId="0" fontId="2" fillId="0" borderId="0"/>
  </cellStyleXfs>
  <cellXfs count="109">
    <xf numFmtId="0" fontId="0" fillId="0" borderId="0" xfId="0"/>
    <xf numFmtId="49" fontId="4" fillId="0" borderId="0" xfId="0" applyNumberFormat="1" applyFont="1" applyFill="1" applyBorder="1" applyAlignment="1">
      <alignment vertical="top" wrapText="1"/>
    </xf>
    <xf numFmtId="3" fontId="5"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3" fontId="4" fillId="0" borderId="0" xfId="0" applyNumberFormat="1" applyFont="1" applyFill="1" applyBorder="1"/>
    <xf numFmtId="0" fontId="4" fillId="0" borderId="0" xfId="0" applyFont="1" applyFill="1"/>
    <xf numFmtId="4" fontId="4" fillId="0" borderId="0" xfId="0" applyNumberFormat="1" applyFont="1" applyFill="1" applyBorder="1"/>
    <xf numFmtId="4" fontId="7" fillId="0" borderId="0" xfId="0" applyNumberFormat="1" applyFont="1" applyFill="1" applyBorder="1" applyAlignment="1">
      <alignment wrapText="1"/>
    </xf>
    <xf numFmtId="3" fontId="7" fillId="0" borderId="0" xfId="0" applyNumberFormat="1" applyFont="1" applyFill="1" applyBorder="1" applyAlignment="1">
      <alignment wrapText="1"/>
    </xf>
    <xf numFmtId="165" fontId="4" fillId="0" borderId="0" xfId="0" applyNumberFormat="1" applyFont="1" applyFill="1" applyBorder="1"/>
    <xf numFmtId="3" fontId="6" fillId="0" borderId="0" xfId="0" applyNumberFormat="1" applyFont="1" applyFill="1" applyBorder="1" applyAlignment="1">
      <alignment horizontal="center" wrapText="1"/>
    </xf>
    <xf numFmtId="49" fontId="7"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49" fontId="7" fillId="0" borderId="1" xfId="0" applyNumberFormat="1" applyFont="1" applyFill="1" applyBorder="1" applyAlignment="1">
      <alignment horizontal="center" vertical="top" wrapText="1"/>
    </xf>
    <xf numFmtId="3" fontId="7" fillId="0" borderId="1" xfId="0" applyNumberFormat="1" applyFont="1" applyFill="1" applyBorder="1" applyAlignment="1">
      <alignment horizontal="center"/>
    </xf>
    <xf numFmtId="3" fontId="6" fillId="0" borderId="1" xfId="0" applyNumberFormat="1" applyFont="1" applyFill="1" applyBorder="1" applyAlignment="1">
      <alignment horizontal="center"/>
    </xf>
    <xf numFmtId="49" fontId="7" fillId="0" borderId="1" xfId="0" applyNumberFormat="1" applyFont="1" applyFill="1" applyBorder="1" applyAlignment="1">
      <alignment vertical="top" wrapText="1"/>
    </xf>
    <xf numFmtId="164" fontId="7" fillId="0" borderId="1" xfId="8" applyNumberFormat="1" applyFont="1" applyFill="1" applyBorder="1" applyAlignment="1" applyProtection="1">
      <alignment horizontal="left" wrapText="1"/>
    </xf>
    <xf numFmtId="0" fontId="7" fillId="0" borderId="0" xfId="0" applyFont="1" applyFill="1"/>
    <xf numFmtId="164" fontId="7" fillId="0" borderId="1" xfId="8" applyNumberFormat="1" applyFont="1" applyFill="1" applyBorder="1" applyAlignment="1">
      <alignment wrapText="1"/>
    </xf>
    <xf numFmtId="49" fontId="7" fillId="0" borderId="1" xfId="0" applyNumberFormat="1" applyFont="1" applyFill="1" applyBorder="1" applyAlignment="1">
      <alignment horizontal="left" vertical="top" wrapText="1"/>
    </xf>
    <xf numFmtId="49" fontId="4" fillId="0" borderId="1" xfId="0" applyNumberFormat="1" applyFont="1" applyFill="1" applyBorder="1" applyAlignment="1">
      <alignment vertical="top" wrapText="1"/>
    </xf>
    <xf numFmtId="4" fontId="4" fillId="0" borderId="1" xfId="8" applyNumberFormat="1" applyFont="1" applyFill="1" applyBorder="1" applyAlignment="1">
      <alignment wrapText="1"/>
    </xf>
    <xf numFmtId="164" fontId="4" fillId="0" borderId="1" xfId="8" applyNumberFormat="1" applyFont="1" applyFill="1" applyBorder="1" applyAlignment="1">
      <alignment wrapText="1"/>
    </xf>
    <xf numFmtId="164" fontId="4" fillId="0" borderId="1" xfId="8" applyNumberFormat="1" applyFont="1" applyFill="1" applyBorder="1" applyAlignment="1" applyProtection="1">
      <alignment horizontal="left" vertical="center" wrapText="1"/>
    </xf>
    <xf numFmtId="0" fontId="8" fillId="0" borderId="0" xfId="0" applyFont="1" applyFill="1"/>
    <xf numFmtId="49" fontId="8" fillId="0" borderId="1" xfId="0" applyNumberFormat="1" applyFont="1" applyFill="1" applyBorder="1" applyAlignment="1">
      <alignment vertical="top" wrapText="1"/>
    </xf>
    <xf numFmtId="164" fontId="8" fillId="0" borderId="1" xfId="8" applyNumberFormat="1" applyFont="1" applyFill="1" applyBorder="1" applyAlignment="1">
      <alignment wrapText="1"/>
    </xf>
    <xf numFmtId="49" fontId="4" fillId="0" borderId="1" xfId="0" applyNumberFormat="1" applyFont="1" applyFill="1" applyBorder="1" applyAlignment="1">
      <alignment horizontal="left" vertical="top" wrapText="1"/>
    </xf>
    <xf numFmtId="164" fontId="7" fillId="0" borderId="1" xfId="9" applyNumberFormat="1" applyFont="1" applyFill="1" applyBorder="1" applyAlignment="1">
      <alignment wrapText="1"/>
    </xf>
    <xf numFmtId="164" fontId="4" fillId="0" borderId="1" xfId="9" applyNumberFormat="1" applyFont="1" applyFill="1" applyBorder="1" applyAlignment="1">
      <alignment wrapText="1"/>
    </xf>
    <xf numFmtId="49" fontId="11" fillId="0" borderId="1" xfId="0" applyNumberFormat="1" applyFont="1" applyFill="1" applyBorder="1" applyAlignment="1">
      <alignment vertical="top" wrapText="1"/>
    </xf>
    <xf numFmtId="4" fontId="4" fillId="0" borderId="1" xfId="0" applyNumberFormat="1" applyFont="1" applyFill="1" applyBorder="1" applyAlignment="1" applyProtection="1">
      <alignment wrapText="1"/>
    </xf>
    <xf numFmtId="4" fontId="4" fillId="0" borderId="1" xfId="0" applyNumberFormat="1" applyFont="1" applyFill="1" applyBorder="1" applyAlignment="1" applyProtection="1">
      <alignment horizontal="left" wrapText="1"/>
    </xf>
    <xf numFmtId="4" fontId="7" fillId="0" borderId="1" xfId="0" applyNumberFormat="1" applyFont="1" applyFill="1" applyBorder="1" applyAlignment="1" applyProtection="1">
      <alignment horizontal="left" wrapText="1"/>
    </xf>
    <xf numFmtId="164" fontId="12" fillId="0" borderId="1" xfId="8" applyNumberFormat="1" applyFont="1" applyFill="1" applyBorder="1" applyAlignment="1">
      <alignment wrapText="1"/>
    </xf>
    <xf numFmtId="4" fontId="4" fillId="0" borderId="1" xfId="8" applyNumberFormat="1" applyFont="1" applyFill="1" applyBorder="1" applyAlignment="1" applyProtection="1">
      <alignment wrapText="1"/>
    </xf>
    <xf numFmtId="164" fontId="12" fillId="0" borderId="1" xfId="8" applyNumberFormat="1" applyFont="1" applyFill="1" applyBorder="1" applyAlignment="1">
      <alignment horizontal="left" vertical="center" wrapText="1"/>
    </xf>
    <xf numFmtId="164" fontId="13" fillId="0" borderId="1" xfId="9" applyNumberFormat="1" applyFont="1" applyFill="1" applyBorder="1" applyAlignment="1">
      <alignment horizontal="left" vertical="center" wrapText="1"/>
    </xf>
    <xf numFmtId="164" fontId="12" fillId="0" borderId="1" xfId="9" applyNumberFormat="1" applyFont="1" applyFill="1" applyBorder="1" applyAlignment="1">
      <alignment horizontal="left" vertical="center" wrapText="1"/>
    </xf>
    <xf numFmtId="3" fontId="4" fillId="0" borderId="1" xfId="0" applyNumberFormat="1" applyFont="1" applyFill="1" applyBorder="1" applyAlignment="1" applyProtection="1">
      <alignment vertical="top" wrapText="1"/>
    </xf>
    <xf numFmtId="164" fontId="7" fillId="0" borderId="1" xfId="7" applyNumberFormat="1" applyFont="1" applyFill="1" applyBorder="1" applyAlignment="1">
      <alignment vertical="top" wrapText="1"/>
    </xf>
    <xf numFmtId="164" fontId="7" fillId="0" borderId="1" xfId="10" applyNumberFormat="1" applyFont="1" applyFill="1" applyBorder="1" applyAlignment="1" applyProtection="1">
      <alignment vertical="top" wrapText="1"/>
    </xf>
    <xf numFmtId="4" fontId="4" fillId="0" borderId="1" xfId="0" applyNumberFormat="1" applyFont="1" applyFill="1" applyBorder="1"/>
    <xf numFmtId="4" fontId="4" fillId="0" borderId="0" xfId="0" applyNumberFormat="1" applyFont="1" applyFill="1"/>
    <xf numFmtId="4" fontId="4" fillId="0" borderId="1" xfId="0" applyNumberFormat="1" applyFont="1" applyFill="1" applyBorder="1" applyAlignment="1">
      <alignment horizontal="left" vertical="center" wrapText="1"/>
    </xf>
    <xf numFmtId="2" fontId="4" fillId="0" borderId="1" xfId="8" applyNumberFormat="1" applyFont="1" applyFill="1" applyBorder="1" applyAlignment="1">
      <alignment wrapText="1"/>
    </xf>
    <xf numFmtId="164" fontId="7" fillId="0" borderId="1" xfId="8" applyNumberFormat="1" applyFont="1" applyFill="1" applyBorder="1" applyAlignment="1"/>
    <xf numFmtId="164" fontId="4" fillId="0" borderId="1" xfId="8" applyNumberFormat="1" applyFont="1" applyFill="1" applyBorder="1" applyAlignment="1"/>
    <xf numFmtId="3" fontId="7" fillId="0" borderId="1" xfId="0" applyNumberFormat="1" applyFont="1" applyFill="1" applyBorder="1" applyAlignment="1">
      <alignment wrapText="1"/>
    </xf>
    <xf numFmtId="3" fontId="4" fillId="0" borderId="1" xfId="0" applyNumberFormat="1" applyFont="1" applyFill="1" applyBorder="1" applyAlignment="1">
      <alignment wrapText="1"/>
    </xf>
    <xf numFmtId="4" fontId="7" fillId="0" borderId="1" xfId="9" applyNumberFormat="1" applyFont="1" applyFill="1" applyBorder="1" applyAlignment="1" applyProtection="1">
      <alignment horizontal="right" wrapText="1"/>
    </xf>
    <xf numFmtId="4" fontId="7" fillId="0" borderId="1" xfId="9" applyNumberFormat="1" applyFont="1" applyFill="1" applyBorder="1" applyAlignment="1">
      <alignment horizontal="right" wrapText="1"/>
    </xf>
    <xf numFmtId="4" fontId="6" fillId="0" borderId="1" xfId="0" applyNumberFormat="1" applyFont="1" applyFill="1" applyBorder="1" applyAlignment="1">
      <alignment horizontal="right"/>
    </xf>
    <xf numFmtId="4" fontId="4" fillId="0" borderId="1" xfId="9" applyNumberFormat="1" applyFont="1" applyFill="1" applyBorder="1" applyAlignment="1" applyProtection="1">
      <alignment horizontal="right" wrapText="1"/>
    </xf>
    <xf numFmtId="4" fontId="9" fillId="0" borderId="1" xfId="9" applyNumberFormat="1" applyFont="1" applyFill="1" applyBorder="1" applyAlignment="1">
      <alignment horizontal="right" wrapText="1"/>
    </xf>
    <xf numFmtId="4" fontId="10" fillId="0" borderId="1" xfId="0" applyNumberFormat="1" applyFont="1" applyFill="1" applyBorder="1" applyAlignment="1">
      <alignment horizontal="right"/>
    </xf>
    <xf numFmtId="4" fontId="7" fillId="0" borderId="1" xfId="9" applyNumberFormat="1" applyFont="1" applyFill="1" applyBorder="1" applyAlignment="1">
      <alignment horizontal="right"/>
    </xf>
    <xf numFmtId="4" fontId="4" fillId="0" borderId="1" xfId="0" applyNumberFormat="1" applyFont="1" applyFill="1" applyBorder="1" applyAlignment="1">
      <alignment vertical="top" wrapText="1"/>
    </xf>
    <xf numFmtId="4" fontId="9" fillId="0" borderId="1" xfId="9" applyNumberFormat="1" applyFont="1" applyFill="1" applyBorder="1" applyAlignment="1" applyProtection="1">
      <alignment horizontal="right" wrapText="1"/>
    </xf>
    <xf numFmtId="4" fontId="8" fillId="0" borderId="1" xfId="0" applyNumberFormat="1" applyFont="1" applyFill="1" applyBorder="1" applyAlignment="1">
      <alignment horizontal="right"/>
    </xf>
    <xf numFmtId="4" fontId="4" fillId="0" borderId="1" xfId="0" applyNumberFormat="1" applyFont="1" applyFill="1" applyBorder="1" applyProtection="1"/>
    <xf numFmtId="4" fontId="7" fillId="0" borderId="1" xfId="0" applyNumberFormat="1" applyFont="1" applyFill="1" applyBorder="1"/>
    <xf numFmtId="0" fontId="4" fillId="0" borderId="0" xfId="0" applyFont="1" applyFill="1" applyAlignment="1">
      <alignment wrapText="1"/>
    </xf>
    <xf numFmtId="0" fontId="6" fillId="0" borderId="0" xfId="0" applyFont="1" applyFill="1" applyAlignment="1">
      <alignment horizontal="left"/>
    </xf>
    <xf numFmtId="4" fontId="16" fillId="0" borderId="0" xfId="0" applyNumberFormat="1" applyFont="1" applyFill="1" applyAlignment="1">
      <alignment horizontal="center"/>
    </xf>
    <xf numFmtId="0" fontId="4" fillId="0" borderId="0" xfId="0" applyFont="1" applyFill="1" applyBorder="1"/>
    <xf numFmtId="0" fontId="16" fillId="0" borderId="0" xfId="0" applyFont="1" applyFill="1" applyAlignment="1">
      <alignment horizontal="left"/>
    </xf>
    <xf numFmtId="0" fontId="7" fillId="0" borderId="0" xfId="0" applyFont="1" applyFill="1" applyAlignment="1">
      <alignment vertical="center" wrapText="1"/>
    </xf>
    <xf numFmtId="0" fontId="7" fillId="0" borderId="0" xfId="0" applyFont="1" applyFill="1" applyBorder="1" applyAlignment="1">
      <alignment horizontal="left"/>
    </xf>
    <xf numFmtId="0" fontId="6" fillId="0" borderId="0" xfId="0" applyFont="1" applyFill="1" applyBorder="1"/>
    <xf numFmtId="0" fontId="6" fillId="0" borderId="0" xfId="0" applyFont="1" applyFill="1" applyAlignment="1">
      <alignment horizontal="center"/>
    </xf>
    <xf numFmtId="4" fontId="7" fillId="0" borderId="0" xfId="0" applyNumberFormat="1" applyFont="1" applyFill="1" applyBorder="1" applyAlignment="1">
      <alignment horizontal="center" vertical="center" wrapText="1"/>
    </xf>
    <xf numFmtId="3" fontId="7" fillId="0" borderId="1" xfId="0" applyNumberFormat="1" applyFont="1" applyFill="1" applyBorder="1" applyAlignment="1">
      <alignment horizontal="center" wrapText="1"/>
    </xf>
    <xf numFmtId="3" fontId="7" fillId="0" borderId="0" xfId="0" applyNumberFormat="1" applyFont="1" applyFill="1" applyBorder="1" applyAlignment="1">
      <alignment horizontal="center"/>
    </xf>
    <xf numFmtId="3" fontId="4" fillId="0" borderId="0" xfId="0" applyNumberFormat="1" applyFont="1" applyFill="1"/>
    <xf numFmtId="49" fontId="17" fillId="0" borderId="1" xfId="0" applyNumberFormat="1" applyFont="1" applyFill="1" applyBorder="1" applyAlignment="1">
      <alignment horizontal="left"/>
    </xf>
    <xf numFmtId="4" fontId="7" fillId="0" borderId="1" xfId="0" applyNumberFormat="1" applyFont="1" applyFill="1" applyBorder="1" applyAlignment="1">
      <alignment wrapText="1"/>
    </xf>
    <xf numFmtId="4" fontId="7" fillId="0" borderId="0" xfId="0" applyNumberFormat="1" applyFont="1" applyFill="1" applyBorder="1"/>
    <xf numFmtId="49" fontId="18" fillId="0" borderId="1" xfId="0" applyNumberFormat="1" applyFont="1" applyFill="1" applyBorder="1" applyAlignment="1">
      <alignment horizontal="left"/>
    </xf>
    <xf numFmtId="4" fontId="4" fillId="0" borderId="1" xfId="0" applyNumberFormat="1" applyFont="1" applyFill="1" applyBorder="1" applyAlignment="1">
      <alignment wrapText="1"/>
    </xf>
    <xf numFmtId="4" fontId="19" fillId="0" borderId="1" xfId="0" applyNumberFormat="1" applyFont="1" applyFill="1" applyBorder="1" applyAlignment="1">
      <alignment wrapText="1"/>
    </xf>
    <xf numFmtId="4" fontId="9" fillId="0" borderId="1" xfId="0" applyNumberFormat="1" applyFont="1" applyFill="1" applyBorder="1" applyAlignment="1">
      <alignment wrapText="1"/>
    </xf>
    <xf numFmtId="0" fontId="18" fillId="0" borderId="1" xfId="0" applyFont="1" applyFill="1" applyBorder="1" applyAlignment="1">
      <alignment wrapText="1"/>
    </xf>
    <xf numFmtId="49" fontId="18" fillId="0" borderId="1" xfId="3" applyNumberFormat="1" applyFont="1" applyFill="1" applyBorder="1" applyAlignment="1" applyProtection="1">
      <alignment horizontal="left"/>
      <protection locked="0"/>
    </xf>
    <xf numFmtId="4" fontId="4" fillId="0" borderId="1" xfId="3" applyNumberFormat="1" applyFont="1" applyFill="1" applyBorder="1" applyAlignment="1" applyProtection="1">
      <alignment wrapText="1"/>
      <protection locked="0"/>
    </xf>
    <xf numFmtId="0" fontId="7" fillId="0" borderId="0" xfId="0" applyFont="1" applyFill="1" applyBorder="1"/>
    <xf numFmtId="0" fontId="7" fillId="0" borderId="1" xfId="0" applyFont="1" applyFill="1" applyBorder="1"/>
    <xf numFmtId="4" fontId="12" fillId="0" borderId="1" xfId="0" applyNumberFormat="1" applyFont="1" applyFill="1" applyBorder="1" applyAlignment="1">
      <alignment wrapText="1"/>
    </xf>
    <xf numFmtId="49" fontId="18" fillId="0" borderId="1" xfId="0" applyNumberFormat="1" applyFont="1" applyFill="1" applyBorder="1" applyAlignment="1" applyProtection="1">
      <alignment horizontal="left" vertical="center"/>
    </xf>
    <xf numFmtId="4" fontId="12" fillId="0" borderId="1" xfId="0" applyNumberFormat="1" applyFont="1" applyFill="1" applyBorder="1" applyAlignment="1" applyProtection="1">
      <alignment horizontal="left" wrapText="1"/>
    </xf>
    <xf numFmtId="4" fontId="18" fillId="0" borderId="1" xfId="0" applyNumberFormat="1" applyFont="1" applyFill="1" applyBorder="1" applyAlignment="1">
      <alignment horizontal="left"/>
    </xf>
    <xf numFmtId="164" fontId="4" fillId="0" borderId="1" xfId="0" applyNumberFormat="1" applyFont="1" applyFill="1" applyBorder="1" applyAlignment="1" applyProtection="1">
      <alignment wrapText="1"/>
    </xf>
    <xf numFmtId="0" fontId="4" fillId="0" borderId="1" xfId="0" applyFont="1" applyFill="1" applyBorder="1" applyAlignment="1">
      <alignment wrapText="1"/>
    </xf>
    <xf numFmtId="164" fontId="4" fillId="0" borderId="1" xfId="8" applyNumberFormat="1" applyFont="1" applyFill="1" applyBorder="1" applyAlignment="1" applyProtection="1">
      <alignment wrapText="1"/>
    </xf>
    <xf numFmtId="0" fontId="4"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3" fontId="4" fillId="2" borderId="1" xfId="0" applyNumberFormat="1" applyFont="1" applyFill="1" applyBorder="1" applyAlignment="1" applyProtection="1">
      <alignment vertical="top" wrapText="1"/>
    </xf>
    <xf numFmtId="3" fontId="8" fillId="2" borderId="1" xfId="0" applyNumberFormat="1" applyFont="1" applyFill="1" applyBorder="1" applyAlignment="1" applyProtection="1">
      <alignment horizontal="center" vertical="top" wrapText="1"/>
    </xf>
    <xf numFmtId="164" fontId="4" fillId="2" borderId="1" xfId="8" applyNumberFormat="1" applyFont="1" applyFill="1" applyBorder="1" applyAlignment="1">
      <alignment wrapText="1"/>
    </xf>
    <xf numFmtId="0" fontId="20" fillId="0" borderId="0" xfId="3" applyFont="1" applyFill="1"/>
    <xf numFmtId="0" fontId="2" fillId="0" borderId="0" xfId="3" applyFont="1" applyFill="1"/>
    <xf numFmtId="4" fontId="20" fillId="0" borderId="0" xfId="3" applyNumberFormat="1" applyFont="1" applyFill="1"/>
    <xf numFmtId="4" fontId="2" fillId="0" borderId="0" xfId="3" applyNumberFormat="1" applyFont="1" applyFill="1"/>
    <xf numFmtId="0" fontId="17" fillId="0" borderId="0" xfId="0" applyFont="1" applyFill="1" applyBorder="1" applyAlignment="1">
      <alignment horizontal="center" wrapText="1"/>
    </xf>
    <xf numFmtId="0" fontId="7" fillId="0" borderId="0" xfId="0" applyFont="1" applyFill="1" applyBorder="1" applyAlignment="1">
      <alignment horizontal="center" wrapText="1"/>
    </xf>
    <xf numFmtId="0" fontId="7" fillId="0" borderId="0" xfId="0" applyFont="1" applyFill="1" applyBorder="1" applyAlignment="1">
      <alignment horizontal="center"/>
    </xf>
  </cellXfs>
  <cellStyles count="13">
    <cellStyle name="Comma 2" xfId="1"/>
    <cellStyle name="Comma0" xfId="2"/>
    <cellStyle name="Normal" xfId="0" builtinId="0"/>
    <cellStyle name="Normal 2" xfId="3"/>
    <cellStyle name="Normal 3" xfId="4"/>
    <cellStyle name="Normal 4" xfId="5"/>
    <cellStyle name="Normal 5" xfId="6"/>
    <cellStyle name="Normal_buget 2004 cf lg 507 2003 CU DEBL10% MAI cu virari" xfId="7"/>
    <cellStyle name="Normal_BUGET RECTIFICARE OUG 89 VIRARI FINALE" xfId="8"/>
    <cellStyle name="Normal_BUGET RECTIFICARE OUG 89 VIRARI FINALE_12.Cont executie CHELTUIELI DECEMBRIE 2014" xfId="9"/>
    <cellStyle name="Normal_LG 216 CALCULE BVC 2001" xfId="10"/>
    <cellStyle name="Percent 2" xfId="11"/>
    <cellStyle name="Style 1" xfId="1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P103"/>
  <sheetViews>
    <sheetView zoomScaleNormal="100" workbookViewId="0">
      <pane xSplit="4" ySplit="6" topLeftCell="E27" activePane="bottomRight" state="frozen"/>
      <selection activeCell="A3" sqref="A3:F3"/>
      <selection pane="topRight" activeCell="A3" sqref="A3:F3"/>
      <selection pane="bottomLeft" activeCell="A3" sqref="A3:F3"/>
      <selection pane="bottomRight" activeCell="H5" sqref="H5"/>
    </sheetView>
  </sheetViews>
  <sheetFormatPr defaultRowHeight="15"/>
  <cols>
    <col min="1" max="1" width="10.28515625" style="65" bestFit="1" customWidth="1"/>
    <col min="2" max="2" width="57.5703125" style="5" customWidth="1"/>
    <col min="3" max="3" width="5.5703125" style="5" customWidth="1"/>
    <col min="4" max="4" width="14" style="46" customWidth="1"/>
    <col min="5" max="5" width="11.28515625" style="46" hidden="1" customWidth="1"/>
    <col min="6" max="7" width="18" style="5" customWidth="1"/>
    <col min="8" max="8" width="10.5703125" style="68" customWidth="1"/>
    <col min="9" max="9" width="10.85546875" style="68" customWidth="1"/>
    <col min="10" max="10" width="11" style="68" customWidth="1"/>
    <col min="11" max="11" width="10.28515625" style="68" customWidth="1"/>
    <col min="12" max="12" width="9.140625" style="68"/>
    <col min="13" max="13" width="10" style="68" customWidth="1"/>
    <col min="14" max="14" width="10.7109375" style="68" customWidth="1"/>
    <col min="15" max="15" width="10" style="68" customWidth="1"/>
    <col min="16" max="16" width="10.28515625" style="68" customWidth="1"/>
    <col min="17" max="17" width="10" style="68" customWidth="1"/>
    <col min="18" max="18" width="10.85546875" style="68" customWidth="1"/>
    <col min="19" max="19" width="9.140625" style="68"/>
    <col min="20" max="20" width="9.7109375" style="68" customWidth="1"/>
    <col min="21" max="21" width="10.140625" style="68" customWidth="1"/>
    <col min="22" max="22" width="10.85546875" style="68" customWidth="1"/>
    <col min="23" max="23" width="9.7109375" style="68" customWidth="1"/>
    <col min="24" max="25" width="10.5703125" style="68" customWidth="1"/>
    <col min="26" max="26" width="10.85546875" style="68" customWidth="1"/>
    <col min="27" max="27" width="9.85546875" style="68" customWidth="1"/>
    <col min="28" max="28" width="9" style="68" customWidth="1"/>
    <col min="29" max="29" width="10.140625" style="68" customWidth="1"/>
    <col min="30" max="30" width="10.5703125" style="68" customWidth="1"/>
    <col min="31" max="31" width="10.7109375" style="68" customWidth="1"/>
    <col min="32" max="32" width="9.28515625" style="68" customWidth="1"/>
    <col min="33" max="33" width="10.28515625" style="68" customWidth="1"/>
    <col min="34" max="34" width="9.85546875" style="68" customWidth="1"/>
    <col min="35" max="35" width="10.7109375" style="68" customWidth="1"/>
    <col min="36" max="36" width="10" style="68" customWidth="1"/>
    <col min="37" max="37" width="10.28515625" style="68" customWidth="1"/>
    <col min="38" max="38" width="9.5703125" style="68" customWidth="1"/>
    <col min="39" max="39" width="10.7109375" style="68" customWidth="1"/>
    <col min="40" max="40" width="10.140625" style="68" bestFit="1" customWidth="1"/>
    <col min="41" max="41" width="10.5703125" style="68" customWidth="1"/>
    <col min="42" max="42" width="10" style="68" customWidth="1"/>
    <col min="43" max="43" width="10.85546875" style="68" customWidth="1"/>
    <col min="44" max="44" width="10.140625" style="68" customWidth="1"/>
    <col min="45" max="45" width="9.7109375" style="68" customWidth="1"/>
    <col min="46" max="46" width="10.85546875" style="68" customWidth="1"/>
    <col min="47" max="47" width="11.140625" style="68" customWidth="1"/>
    <col min="48" max="48" width="9.140625" style="68"/>
    <col min="49" max="49" width="10.5703125" style="68" customWidth="1"/>
    <col min="50" max="50" width="9.85546875" style="68" customWidth="1"/>
    <col min="51" max="51" width="10.85546875" style="68" customWidth="1"/>
    <col min="52" max="52" width="10.28515625" style="68" customWidth="1"/>
    <col min="53" max="53" width="8.5703125" style="68" customWidth="1"/>
    <col min="54" max="54" width="10.42578125" style="68" customWidth="1"/>
    <col min="55" max="56" width="9.85546875" style="68" customWidth="1"/>
    <col min="57" max="57" width="9.28515625" style="68" customWidth="1"/>
    <col min="58" max="58" width="9" style="68" customWidth="1"/>
    <col min="59" max="59" width="10.42578125" style="68" customWidth="1"/>
    <col min="60" max="60" width="11.28515625" style="68" customWidth="1"/>
    <col min="61" max="61" width="9.85546875" style="68" customWidth="1"/>
    <col min="62" max="62" width="10.42578125" style="68" customWidth="1"/>
    <col min="63" max="63" width="9.7109375" style="68" customWidth="1"/>
    <col min="64" max="64" width="11.140625" style="68" customWidth="1"/>
    <col min="65" max="65" width="10.42578125" style="68" customWidth="1"/>
    <col min="66" max="66" width="10" style="68" customWidth="1"/>
    <col min="67" max="67" width="10.140625" style="68" customWidth="1"/>
    <col min="68" max="68" width="10.7109375" style="68" customWidth="1"/>
    <col min="69" max="69" width="11.140625" style="68" customWidth="1"/>
    <col min="70" max="70" width="9.5703125" style="68" customWidth="1"/>
    <col min="71" max="71" width="11.28515625" style="68" customWidth="1"/>
    <col min="72" max="72" width="11" style="68" customWidth="1"/>
    <col min="73" max="73" width="9.85546875" style="68" customWidth="1"/>
    <col min="74" max="74" width="10.7109375" style="68" customWidth="1"/>
    <col min="75" max="75" width="10.28515625" style="68" customWidth="1"/>
    <col min="76" max="76" width="10.5703125" style="68" customWidth="1"/>
    <col min="77" max="77" width="9.5703125" style="68" customWidth="1"/>
    <col min="78" max="78" width="8.42578125" style="68" customWidth="1"/>
    <col min="79" max="79" width="10.7109375" style="68" customWidth="1"/>
    <col min="80" max="80" width="10.140625" style="68" customWidth="1"/>
    <col min="81" max="81" width="10.7109375" style="68" customWidth="1"/>
    <col min="82" max="82" width="9.85546875" style="68" customWidth="1"/>
    <col min="83" max="83" width="9.7109375" style="68" customWidth="1"/>
    <col min="84" max="84" width="10" style="68" customWidth="1"/>
    <col min="85" max="85" width="11.42578125" style="68" customWidth="1"/>
    <col min="86" max="86" width="10" style="68" customWidth="1"/>
    <col min="87" max="87" width="9.7109375" style="68" customWidth="1"/>
    <col min="88" max="88" width="10" style="68" customWidth="1"/>
    <col min="89" max="89" width="10.7109375" style="68" customWidth="1"/>
    <col min="90" max="90" width="9.28515625" style="68" customWidth="1"/>
    <col min="91" max="91" width="10.7109375" style="68" customWidth="1"/>
    <col min="92" max="92" width="10.140625" style="68" customWidth="1"/>
    <col min="93" max="93" width="10.85546875" style="68" customWidth="1"/>
    <col min="94" max="94" width="11.140625" style="68" customWidth="1"/>
    <col min="95" max="97" width="10.28515625" style="68" customWidth="1"/>
    <col min="98" max="98" width="9.5703125" style="68" customWidth="1"/>
    <col min="99" max="99" width="10.28515625" style="68" customWidth="1"/>
    <col min="100" max="100" width="9.5703125" style="68" customWidth="1"/>
    <col min="101" max="101" width="10.140625" style="68" customWidth="1"/>
    <col min="102" max="102" width="8.85546875" style="68" customWidth="1"/>
    <col min="103" max="103" width="9.42578125" style="68" customWidth="1"/>
    <col min="104" max="104" width="10.28515625" style="68" customWidth="1"/>
    <col min="105" max="105" width="9.85546875" style="68" customWidth="1"/>
    <col min="106" max="106" width="9.5703125" style="68" customWidth="1"/>
    <col min="107" max="107" width="9" style="68" customWidth="1"/>
    <col min="108" max="108" width="9.7109375" style="68" customWidth="1"/>
    <col min="109" max="110" width="10.42578125" style="68" customWidth="1"/>
    <col min="111" max="111" width="10.140625" style="68" customWidth="1"/>
    <col min="112" max="112" width="10.28515625" style="68" customWidth="1"/>
    <col min="113" max="113" width="11.5703125" style="68" customWidth="1"/>
    <col min="114" max="115" width="11.140625" style="68" customWidth="1"/>
    <col min="116" max="116" width="9.85546875" style="68" customWidth="1"/>
    <col min="117" max="117" width="8.5703125" style="68" customWidth="1"/>
    <col min="118" max="118" width="10.28515625" style="68" customWidth="1"/>
    <col min="119" max="119" width="10" style="68" customWidth="1"/>
    <col min="120" max="120" width="9.85546875" style="68" customWidth="1"/>
    <col min="121" max="121" width="10.140625" style="68" customWidth="1"/>
    <col min="122" max="122" width="11.7109375" style="68" customWidth="1"/>
    <col min="123" max="123" width="8.140625" style="68" customWidth="1"/>
    <col min="124" max="124" width="8.5703125" style="68" customWidth="1"/>
    <col min="125" max="125" width="10.140625" style="68" customWidth="1"/>
    <col min="126" max="126" width="11.7109375" style="68" customWidth="1"/>
    <col min="127" max="127" width="9.5703125" style="68" customWidth="1"/>
    <col min="128" max="128" width="9.42578125" style="68" customWidth="1"/>
    <col min="129" max="129" width="12.28515625" style="68" customWidth="1"/>
    <col min="130" max="130" width="11.42578125" style="68" customWidth="1"/>
    <col min="131" max="131" width="11.5703125" style="68" customWidth="1"/>
    <col min="132" max="132" width="11.42578125" style="68" customWidth="1"/>
    <col min="133" max="133" width="14.28515625" style="68" customWidth="1"/>
    <col min="134" max="134" width="10.5703125" style="68" customWidth="1"/>
    <col min="135" max="135" width="11.7109375" style="68" bestFit="1" customWidth="1"/>
    <col min="136" max="136" width="11" style="68" customWidth="1"/>
    <col min="137" max="137" width="12" style="68" customWidth="1"/>
    <col min="138" max="138" width="10.85546875" style="68" customWidth="1"/>
    <col min="139" max="139" width="11.5703125" style="68" customWidth="1"/>
    <col min="140" max="140" width="9.85546875" style="68" customWidth="1"/>
    <col min="141" max="141" width="10.5703125" style="68" customWidth="1"/>
    <col min="142" max="143" width="9.140625" style="68"/>
    <col min="144" max="144" width="10.5703125" style="68" customWidth="1"/>
    <col min="145" max="145" width="9.85546875" style="68" customWidth="1"/>
    <col min="146" max="146" width="10.140625" style="68" customWidth="1"/>
    <col min="147" max="148" width="9.140625" style="68"/>
    <col min="149" max="149" width="10.5703125" style="68" customWidth="1"/>
    <col min="150" max="150" width="10" style="68" customWidth="1"/>
    <col min="151" max="151" width="9.85546875" style="68" customWidth="1"/>
    <col min="152" max="153" width="9.140625" style="68"/>
    <col min="154" max="154" width="10.42578125" style="68" customWidth="1"/>
    <col min="155" max="155" width="9.7109375" style="68" customWidth="1"/>
    <col min="156" max="156" width="10" style="68" customWidth="1"/>
    <col min="157" max="158" width="9.140625" style="68"/>
    <col min="159" max="159" width="10.140625" style="68" customWidth="1"/>
    <col min="160" max="160" width="12.7109375" style="68" bestFit="1" customWidth="1"/>
    <col min="161" max="172" width="9.140625" style="68"/>
    <col min="173" max="16384" width="9.140625" style="5"/>
  </cols>
  <sheetData>
    <row r="1" spans="1:172" ht="20.25">
      <c r="B1" s="66" t="s">
        <v>433</v>
      </c>
      <c r="C1" s="66"/>
      <c r="D1" s="67"/>
      <c r="E1" s="67"/>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row>
    <row r="2" spans="1:172" ht="17.25" customHeight="1">
      <c r="B2" s="69"/>
      <c r="C2" s="69"/>
      <c r="D2" s="67"/>
      <c r="E2" s="67"/>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row>
    <row r="3" spans="1:172">
      <c r="A3" s="70"/>
      <c r="B3" s="71"/>
      <c r="C3" s="71"/>
      <c r="D3" s="6"/>
      <c r="E3" s="6"/>
      <c r="F3" s="6"/>
      <c r="G3" s="6"/>
      <c r="FC3" s="72"/>
    </row>
    <row r="4" spans="1:172" ht="12.75" customHeight="1">
      <c r="B4" s="68"/>
      <c r="C4" s="68"/>
      <c r="D4" s="6"/>
      <c r="E4" s="6"/>
      <c r="F4" s="6"/>
      <c r="G4" s="73" t="s">
        <v>0</v>
      </c>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8"/>
      <c r="EF4" s="108"/>
      <c r="EG4" s="108"/>
      <c r="EH4" s="108"/>
      <c r="EI4" s="108"/>
      <c r="EJ4" s="107"/>
      <c r="EK4" s="107"/>
      <c r="EL4" s="107"/>
      <c r="EM4" s="107"/>
      <c r="EN4" s="107"/>
      <c r="EO4" s="107"/>
      <c r="EP4" s="107"/>
      <c r="EQ4" s="107"/>
      <c r="ER4" s="107"/>
      <c r="ES4" s="107"/>
      <c r="ET4" s="107"/>
      <c r="EU4" s="107"/>
      <c r="EV4" s="107"/>
      <c r="EW4" s="107"/>
      <c r="EX4" s="107"/>
      <c r="EY4" s="107"/>
      <c r="EZ4" s="107"/>
      <c r="FA4" s="107"/>
      <c r="FB4" s="107"/>
      <c r="FC4" s="107"/>
    </row>
    <row r="5" spans="1:172" ht="90">
      <c r="A5" s="13" t="s">
        <v>1</v>
      </c>
      <c r="B5" s="13" t="s">
        <v>2</v>
      </c>
      <c r="C5" s="13" t="s">
        <v>3</v>
      </c>
      <c r="D5" s="13" t="s">
        <v>4</v>
      </c>
      <c r="E5" s="13" t="s">
        <v>5</v>
      </c>
      <c r="F5" s="12" t="s">
        <v>6</v>
      </c>
      <c r="G5" s="12" t="s">
        <v>7</v>
      </c>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row>
    <row r="6" spans="1:172" s="77" customFormat="1">
      <c r="A6" s="16"/>
      <c r="B6" s="75"/>
      <c r="C6" s="75"/>
      <c r="D6" s="16">
        <v>1</v>
      </c>
      <c r="E6" s="16"/>
      <c r="F6" s="16">
        <v>2</v>
      </c>
      <c r="G6" s="16" t="s">
        <v>8</v>
      </c>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4"/>
      <c r="FE6" s="4"/>
      <c r="FF6" s="4"/>
      <c r="FG6" s="4"/>
      <c r="FH6" s="4"/>
      <c r="FI6" s="4"/>
      <c r="FJ6" s="4"/>
      <c r="FK6" s="4"/>
      <c r="FL6" s="4"/>
      <c r="FM6" s="4"/>
      <c r="FN6" s="4"/>
      <c r="FO6" s="4"/>
      <c r="FP6" s="4"/>
    </row>
    <row r="7" spans="1:172">
      <c r="A7" s="78" t="s">
        <v>9</v>
      </c>
      <c r="B7" s="79" t="s">
        <v>10</v>
      </c>
      <c r="C7" s="64">
        <f>+C8+C64+C92</f>
        <v>0</v>
      </c>
      <c r="D7" s="64">
        <f>+D8+D64+D92</f>
        <v>225917000</v>
      </c>
      <c r="E7" s="64">
        <f>+E8+E64+E92</f>
        <v>0</v>
      </c>
      <c r="F7" s="64">
        <f>+F8+F64+F92</f>
        <v>79136823</v>
      </c>
      <c r="G7" s="64">
        <f>+G8+G64+G92</f>
        <v>19828362</v>
      </c>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6"/>
      <c r="FE7" s="6"/>
    </row>
    <row r="8" spans="1:172">
      <c r="A8" s="78" t="s">
        <v>11</v>
      </c>
      <c r="B8" s="79" t="s">
        <v>12</v>
      </c>
      <c r="C8" s="64">
        <f>+C14+C51+C9</f>
        <v>0</v>
      </c>
      <c r="D8" s="64">
        <f>+D14+D51+D9</f>
        <v>221414000</v>
      </c>
      <c r="E8" s="64">
        <f>+E14+E51+E9</f>
        <v>0</v>
      </c>
      <c r="F8" s="64">
        <f>+F14+F51+F9</f>
        <v>79000948</v>
      </c>
      <c r="G8" s="64">
        <f>+G14+G51+G9</f>
        <v>19615204</v>
      </c>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6"/>
      <c r="FE8" s="6"/>
    </row>
    <row r="9" spans="1:172">
      <c r="A9" s="78" t="s">
        <v>13</v>
      </c>
      <c r="B9" s="79" t="s">
        <v>14</v>
      </c>
      <c r="C9" s="64">
        <f>+C10+C11+C12+C13</f>
        <v>0</v>
      </c>
      <c r="D9" s="64">
        <f>+D10+D11+D12+D13</f>
        <v>0</v>
      </c>
      <c r="E9" s="64">
        <f>+E10+E11+E12+E13</f>
        <v>0</v>
      </c>
      <c r="F9" s="64">
        <f>+F10+F11+F12+F13</f>
        <v>0</v>
      </c>
      <c r="G9" s="64">
        <f>+G10+G11+G12+G13</f>
        <v>0</v>
      </c>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6"/>
      <c r="FE9" s="6"/>
    </row>
    <row r="10" spans="1:172" ht="45">
      <c r="A10" s="78" t="s">
        <v>15</v>
      </c>
      <c r="B10" s="79" t="s">
        <v>16</v>
      </c>
      <c r="C10" s="64"/>
      <c r="D10" s="64"/>
      <c r="E10" s="64"/>
      <c r="F10" s="64"/>
      <c r="G10" s="64"/>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6"/>
      <c r="FE10" s="6"/>
    </row>
    <row r="11" spans="1:172" ht="45">
      <c r="A11" s="78" t="s">
        <v>17</v>
      </c>
      <c r="B11" s="79" t="s">
        <v>18</v>
      </c>
      <c r="C11" s="64"/>
      <c r="D11" s="64"/>
      <c r="E11" s="64"/>
      <c r="F11" s="64"/>
      <c r="G11" s="64"/>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6"/>
      <c r="FE11" s="6"/>
    </row>
    <row r="12" spans="1:172" ht="30">
      <c r="A12" s="78" t="s">
        <v>19</v>
      </c>
      <c r="B12" s="79" t="s">
        <v>20</v>
      </c>
      <c r="C12" s="64"/>
      <c r="D12" s="64"/>
      <c r="E12" s="64"/>
      <c r="F12" s="64"/>
      <c r="G12" s="64"/>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6"/>
      <c r="FE12" s="6"/>
    </row>
    <row r="13" spans="1:172" ht="45">
      <c r="A13" s="78"/>
      <c r="B13" s="79" t="s">
        <v>21</v>
      </c>
      <c r="C13" s="64"/>
      <c r="D13" s="64"/>
      <c r="E13" s="64"/>
      <c r="F13" s="64"/>
      <c r="G13" s="64"/>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6"/>
      <c r="FE13" s="6"/>
    </row>
    <row r="14" spans="1:172">
      <c r="A14" s="78" t="s">
        <v>22</v>
      </c>
      <c r="B14" s="79" t="s">
        <v>23</v>
      </c>
      <c r="C14" s="64">
        <f>+C15+C27</f>
        <v>0</v>
      </c>
      <c r="D14" s="64">
        <f>+D15+D27</f>
        <v>221229000</v>
      </c>
      <c r="E14" s="64">
        <f>+E15+E27</f>
        <v>0</v>
      </c>
      <c r="F14" s="64">
        <f>+F15+F27</f>
        <v>78929915</v>
      </c>
      <c r="G14" s="64">
        <f>+G15+G27</f>
        <v>19597507</v>
      </c>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6"/>
      <c r="FE14" s="6"/>
    </row>
    <row r="15" spans="1:172">
      <c r="A15" s="78" t="s">
        <v>24</v>
      </c>
      <c r="B15" s="79" t="s">
        <v>25</v>
      </c>
      <c r="C15" s="64">
        <f>+C16+C23+C26</f>
        <v>0</v>
      </c>
      <c r="D15" s="64">
        <f>+D16+D23+D26</f>
        <v>10443000</v>
      </c>
      <c r="E15" s="64">
        <f>+E16+E23+E26</f>
        <v>0</v>
      </c>
      <c r="F15" s="64">
        <f>+F16+F23+F26</f>
        <v>5152219</v>
      </c>
      <c r="G15" s="64">
        <f>+G16+G23+G26</f>
        <v>912088</v>
      </c>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6"/>
      <c r="FE15" s="6"/>
    </row>
    <row r="16" spans="1:172" ht="30">
      <c r="A16" s="78" t="s">
        <v>26</v>
      </c>
      <c r="B16" s="79" t="s">
        <v>27</v>
      </c>
      <c r="C16" s="64">
        <f>C17+C18+C20+C21+C22+C19</f>
        <v>0</v>
      </c>
      <c r="D16" s="64">
        <f>D17+D18+D20+D21+D22+D19</f>
        <v>0</v>
      </c>
      <c r="E16" s="64">
        <f>E17+E18+E20+E21+E22+E19</f>
        <v>0</v>
      </c>
      <c r="F16" s="64">
        <f>F17+F18+F20+F21+F22+F19</f>
        <v>230306</v>
      </c>
      <c r="G16" s="64">
        <f>G17+G18+G20+G21+G22+G19</f>
        <v>54044</v>
      </c>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6"/>
      <c r="FE16" s="6"/>
    </row>
    <row r="17" spans="1:161" ht="30">
      <c r="A17" s="81" t="s">
        <v>28</v>
      </c>
      <c r="B17" s="82" t="s">
        <v>29</v>
      </c>
      <c r="C17" s="45"/>
      <c r="D17" s="64"/>
      <c r="E17" s="64"/>
      <c r="F17" s="45">
        <v>230306</v>
      </c>
      <c r="G17" s="45">
        <v>54044</v>
      </c>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6"/>
      <c r="FE17" s="6"/>
    </row>
    <row r="18" spans="1:161" ht="30">
      <c r="A18" s="81" t="s">
        <v>30</v>
      </c>
      <c r="B18" s="82" t="s">
        <v>31</v>
      </c>
      <c r="C18" s="45"/>
      <c r="D18" s="64"/>
      <c r="E18" s="64"/>
      <c r="F18" s="45"/>
      <c r="G18" s="45"/>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6"/>
      <c r="FE18" s="6"/>
    </row>
    <row r="19" spans="1:161">
      <c r="A19" s="81" t="s">
        <v>32</v>
      </c>
      <c r="B19" s="82" t="s">
        <v>33</v>
      </c>
      <c r="C19" s="45"/>
      <c r="D19" s="64"/>
      <c r="E19" s="64"/>
      <c r="F19" s="45"/>
      <c r="G19" s="45"/>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6"/>
      <c r="FE19" s="6"/>
    </row>
    <row r="20" spans="1:161" ht="30">
      <c r="A20" s="81" t="s">
        <v>34</v>
      </c>
      <c r="B20" s="82" t="s">
        <v>35</v>
      </c>
      <c r="C20" s="45"/>
      <c r="D20" s="64"/>
      <c r="E20" s="64"/>
      <c r="F20" s="45"/>
      <c r="G20" s="45"/>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6"/>
      <c r="FE20" s="6"/>
    </row>
    <row r="21" spans="1:161" ht="30">
      <c r="A21" s="81" t="s">
        <v>36</v>
      </c>
      <c r="B21" s="82" t="s">
        <v>37</v>
      </c>
      <c r="C21" s="45"/>
      <c r="D21" s="64"/>
      <c r="E21" s="64"/>
      <c r="F21" s="45"/>
      <c r="G21" s="45"/>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6"/>
      <c r="FE21" s="6"/>
    </row>
    <row r="22" spans="1:161" ht="43.5" customHeight="1">
      <c r="A22" s="81" t="s">
        <v>38</v>
      </c>
      <c r="B22" s="83" t="s">
        <v>39</v>
      </c>
      <c r="C22" s="45"/>
      <c r="D22" s="64"/>
      <c r="E22" s="64"/>
      <c r="F22" s="45"/>
      <c r="G22" s="45"/>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6"/>
      <c r="FE22" s="6"/>
    </row>
    <row r="23" spans="1:161" ht="17.25">
      <c r="A23" s="78" t="s">
        <v>40</v>
      </c>
      <c r="B23" s="84" t="s">
        <v>41</v>
      </c>
      <c r="C23" s="64">
        <f>C24+C25</f>
        <v>0</v>
      </c>
      <c r="D23" s="64">
        <f>D24+D25</f>
        <v>0</v>
      </c>
      <c r="E23" s="64">
        <f>E24+E25</f>
        <v>0</v>
      </c>
      <c r="F23" s="64">
        <f>F24+F25</f>
        <v>25380</v>
      </c>
      <c r="G23" s="64">
        <f>G24+G25</f>
        <v>3576</v>
      </c>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6"/>
      <c r="FE23" s="6"/>
    </row>
    <row r="24" spans="1:161" ht="33">
      <c r="A24" s="81" t="s">
        <v>42</v>
      </c>
      <c r="B24" s="83" t="s">
        <v>43</v>
      </c>
      <c r="C24" s="45"/>
      <c r="D24" s="64"/>
      <c r="E24" s="64"/>
      <c r="F24" s="45">
        <f>24778+482</f>
        <v>25260</v>
      </c>
      <c r="G24" s="45">
        <v>3576</v>
      </c>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6"/>
      <c r="FE24" s="6"/>
    </row>
    <row r="25" spans="1:161" ht="33">
      <c r="A25" s="81" t="s">
        <v>44</v>
      </c>
      <c r="B25" s="83" t="s">
        <v>45</v>
      </c>
      <c r="C25" s="45"/>
      <c r="D25" s="64"/>
      <c r="E25" s="64"/>
      <c r="F25" s="45">
        <v>120</v>
      </c>
      <c r="G25" s="45"/>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6"/>
      <c r="FE25" s="6"/>
    </row>
    <row r="26" spans="1:161" ht="33">
      <c r="A26" s="81"/>
      <c r="B26" s="83" t="s">
        <v>46</v>
      </c>
      <c r="C26" s="45"/>
      <c r="D26" s="64">
        <v>10443000</v>
      </c>
      <c r="E26" s="64"/>
      <c r="F26" s="45">
        <v>4896533</v>
      </c>
      <c r="G26" s="45">
        <v>854468</v>
      </c>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6"/>
      <c r="FE26" s="6"/>
    </row>
    <row r="27" spans="1:161">
      <c r="A27" s="78" t="s">
        <v>47</v>
      </c>
      <c r="B27" s="79" t="s">
        <v>48</v>
      </c>
      <c r="C27" s="64">
        <f>C28+C34+C50+C35+C36+C37+C38+C39+C40+C41+C42+C43+C44+C45+C46+C47+C48+C49</f>
        <v>0</v>
      </c>
      <c r="D27" s="64">
        <f>D28+D34+D50+D35+D36+D37+D38+D39+D40+D41+D42+D43+D44+D45+D46+D47+D48+D49</f>
        <v>210786000</v>
      </c>
      <c r="E27" s="64">
        <f>E28+E34+E50+E35+E36+E37+E38+E39+E40+E41+E42+E43+E44+E45+E46+E47+E48+E49</f>
        <v>0</v>
      </c>
      <c r="F27" s="64">
        <f>F28+F34+F50+F35+F36+F37+F38+F39+F40+F41+F42+F43+F44+F45+F46+F47+F48+F49</f>
        <v>73777696</v>
      </c>
      <c r="G27" s="64">
        <f>G28+G34+G50+G35+G36+G37+G38+G39+G40+G41+G42+G43+G44+G45+G46+G47+G48+G49</f>
        <v>18685419</v>
      </c>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6"/>
      <c r="FE27" s="6"/>
    </row>
    <row r="28" spans="1:161">
      <c r="A28" s="78" t="s">
        <v>49</v>
      </c>
      <c r="B28" s="79" t="s">
        <v>50</v>
      </c>
      <c r="C28" s="64">
        <f>C29+C30+C31+C32+C33</f>
        <v>0</v>
      </c>
      <c r="D28" s="64">
        <v>205428000</v>
      </c>
      <c r="E28" s="64">
        <f>E29+E30+E31+E32+E33</f>
        <v>0</v>
      </c>
      <c r="F28" s="64">
        <f>F29+F30+F31+F32+F33</f>
        <v>71500997</v>
      </c>
      <c r="G28" s="64">
        <f>G29+G30+G31+G32+G33</f>
        <v>18202153</v>
      </c>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c r="EO28" s="80"/>
      <c r="EP28" s="80"/>
      <c r="EQ28" s="80"/>
      <c r="ER28" s="80"/>
      <c r="ES28" s="80"/>
      <c r="ET28" s="80"/>
      <c r="EU28" s="80"/>
      <c r="EV28" s="80"/>
      <c r="EW28" s="80"/>
      <c r="EX28" s="80"/>
      <c r="EY28" s="80"/>
      <c r="EZ28" s="80"/>
      <c r="FA28" s="80"/>
      <c r="FB28" s="80"/>
      <c r="FC28" s="80"/>
      <c r="FD28" s="6"/>
      <c r="FE28" s="6"/>
    </row>
    <row r="29" spans="1:161" ht="30">
      <c r="A29" s="81" t="s">
        <v>51</v>
      </c>
      <c r="B29" s="82" t="s">
        <v>52</v>
      </c>
      <c r="C29" s="45"/>
      <c r="D29" s="64"/>
      <c r="E29" s="64"/>
      <c r="F29" s="45">
        <v>71658343</v>
      </c>
      <c r="G29" s="45">
        <v>18246947</v>
      </c>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80"/>
      <c r="EZ29" s="80"/>
      <c r="FA29" s="80"/>
      <c r="FB29" s="80"/>
      <c r="FC29" s="80"/>
      <c r="FD29" s="6"/>
      <c r="FE29" s="6"/>
    </row>
    <row r="30" spans="1:161" ht="66">
      <c r="A30" s="81" t="s">
        <v>53</v>
      </c>
      <c r="B30" s="83" t="s">
        <v>54</v>
      </c>
      <c r="C30" s="45"/>
      <c r="D30" s="64"/>
      <c r="E30" s="64"/>
      <c r="F30" s="45">
        <v>-204711</v>
      </c>
      <c r="G30" s="45">
        <v>-54228</v>
      </c>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80"/>
      <c r="EZ30" s="80"/>
      <c r="FA30" s="80"/>
      <c r="FB30" s="80"/>
      <c r="FC30" s="80"/>
      <c r="FD30" s="6"/>
      <c r="FE30" s="6"/>
    </row>
    <row r="31" spans="1:161" ht="27.75" customHeight="1">
      <c r="A31" s="81" t="s">
        <v>55</v>
      </c>
      <c r="B31" s="82" t="s">
        <v>56</v>
      </c>
      <c r="C31" s="45"/>
      <c r="D31" s="64"/>
      <c r="E31" s="64"/>
      <c r="F31" s="45"/>
      <c r="G31" s="45"/>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c r="EO31" s="80"/>
      <c r="EP31" s="80"/>
      <c r="EQ31" s="80"/>
      <c r="ER31" s="80"/>
      <c r="ES31" s="80"/>
      <c r="ET31" s="80"/>
      <c r="EU31" s="80"/>
      <c r="EV31" s="80"/>
      <c r="EW31" s="80"/>
      <c r="EX31" s="80"/>
      <c r="EY31" s="80"/>
      <c r="EZ31" s="80"/>
      <c r="FA31" s="80"/>
      <c r="FB31" s="80"/>
      <c r="FC31" s="80"/>
      <c r="FD31" s="6"/>
      <c r="FE31" s="6"/>
    </row>
    <row r="32" spans="1:161">
      <c r="A32" s="81" t="s">
        <v>57</v>
      </c>
      <c r="B32" s="82" t="s">
        <v>58</v>
      </c>
      <c r="C32" s="45"/>
      <c r="D32" s="64"/>
      <c r="E32" s="64"/>
      <c r="F32" s="45">
        <v>47365</v>
      </c>
      <c r="G32" s="45">
        <v>9434</v>
      </c>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c r="FA32" s="80"/>
      <c r="FB32" s="80"/>
      <c r="FC32" s="80"/>
      <c r="FD32" s="6"/>
      <c r="FE32" s="6"/>
    </row>
    <row r="33" spans="1:161">
      <c r="A33" s="81" t="s">
        <v>59</v>
      </c>
      <c r="B33" s="82" t="s">
        <v>60</v>
      </c>
      <c r="C33" s="45"/>
      <c r="D33" s="64"/>
      <c r="E33" s="64"/>
      <c r="F33" s="45"/>
      <c r="G33" s="45"/>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c r="EW33" s="80"/>
      <c r="EX33" s="80"/>
      <c r="EY33" s="80"/>
      <c r="EZ33" s="80"/>
      <c r="FA33" s="80"/>
      <c r="FB33" s="80"/>
      <c r="FC33" s="80"/>
      <c r="FD33" s="6"/>
      <c r="FE33" s="6"/>
    </row>
    <row r="34" spans="1:161">
      <c r="A34" s="81" t="s">
        <v>61</v>
      </c>
      <c r="B34" s="82" t="s">
        <v>62</v>
      </c>
      <c r="C34" s="45"/>
      <c r="D34" s="64"/>
      <c r="E34" s="64"/>
      <c r="F34" s="45"/>
      <c r="G34" s="45"/>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c r="EO34" s="80"/>
      <c r="EP34" s="80"/>
      <c r="EQ34" s="80"/>
      <c r="ER34" s="80"/>
      <c r="ES34" s="80"/>
      <c r="ET34" s="80"/>
      <c r="EU34" s="80"/>
      <c r="EV34" s="80"/>
      <c r="EW34" s="80"/>
      <c r="EX34" s="80"/>
      <c r="EY34" s="80"/>
      <c r="EZ34" s="80"/>
      <c r="FA34" s="80"/>
      <c r="FB34" s="80"/>
      <c r="FC34" s="80"/>
      <c r="FD34" s="6"/>
      <c r="FE34" s="6"/>
    </row>
    <row r="35" spans="1:161" ht="28.5">
      <c r="A35" s="81" t="s">
        <v>63</v>
      </c>
      <c r="B35" s="85" t="s">
        <v>64</v>
      </c>
      <c r="C35" s="45"/>
      <c r="D35" s="64"/>
      <c r="E35" s="64"/>
      <c r="F35" s="45"/>
      <c r="G35" s="45"/>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c r="EO35" s="80"/>
      <c r="EP35" s="80"/>
      <c r="EQ35" s="80"/>
      <c r="ER35" s="80"/>
      <c r="ES35" s="80"/>
      <c r="ET35" s="80"/>
      <c r="EU35" s="80"/>
      <c r="EV35" s="80"/>
      <c r="EW35" s="80"/>
      <c r="EX35" s="80"/>
      <c r="EY35" s="80"/>
      <c r="EZ35" s="80"/>
      <c r="FA35" s="80"/>
      <c r="FB35" s="80"/>
      <c r="FC35" s="80"/>
      <c r="FD35" s="6"/>
      <c r="FE35" s="6"/>
    </row>
    <row r="36" spans="1:161" ht="45">
      <c r="A36" s="81" t="s">
        <v>65</v>
      </c>
      <c r="B36" s="82" t="s">
        <v>66</v>
      </c>
      <c r="C36" s="45"/>
      <c r="D36" s="64">
        <v>6000</v>
      </c>
      <c r="E36" s="64"/>
      <c r="F36" s="45">
        <v>349</v>
      </c>
      <c r="G36" s="45">
        <v>37</v>
      </c>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c r="EX36" s="80"/>
      <c r="EY36" s="80"/>
      <c r="EZ36" s="80"/>
      <c r="FA36" s="80"/>
      <c r="FB36" s="80"/>
      <c r="FC36" s="80"/>
      <c r="FD36" s="6"/>
      <c r="FE36" s="6"/>
    </row>
    <row r="37" spans="1:161" ht="60">
      <c r="A37" s="81" t="s">
        <v>67</v>
      </c>
      <c r="B37" s="82" t="s">
        <v>68</v>
      </c>
      <c r="C37" s="45"/>
      <c r="D37" s="64"/>
      <c r="E37" s="64"/>
      <c r="F37" s="45">
        <v>64</v>
      </c>
      <c r="G37" s="45">
        <v>10</v>
      </c>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c r="EO37" s="80"/>
      <c r="EP37" s="80"/>
      <c r="EQ37" s="80"/>
      <c r="ER37" s="80"/>
      <c r="ES37" s="80"/>
      <c r="ET37" s="80"/>
      <c r="EU37" s="80"/>
      <c r="EV37" s="80"/>
      <c r="EW37" s="80"/>
      <c r="EX37" s="80"/>
      <c r="EY37" s="80"/>
      <c r="EZ37" s="80"/>
      <c r="FA37" s="80"/>
      <c r="FB37" s="80"/>
      <c r="FC37" s="80"/>
      <c r="FD37" s="6"/>
      <c r="FE37" s="6"/>
    </row>
    <row r="38" spans="1:161" ht="45">
      <c r="A38" s="81" t="s">
        <v>69</v>
      </c>
      <c r="B38" s="82" t="s">
        <v>70</v>
      </c>
      <c r="C38" s="45"/>
      <c r="D38" s="64"/>
      <c r="E38" s="64"/>
      <c r="F38" s="45"/>
      <c r="G38" s="45"/>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c r="EO38" s="80"/>
      <c r="EP38" s="80"/>
      <c r="EQ38" s="80"/>
      <c r="ER38" s="80"/>
      <c r="ES38" s="80"/>
      <c r="ET38" s="80"/>
      <c r="EU38" s="80"/>
      <c r="EV38" s="80"/>
      <c r="EW38" s="80"/>
      <c r="EX38" s="80"/>
      <c r="EY38" s="80"/>
      <c r="EZ38" s="80"/>
      <c r="FA38" s="80"/>
      <c r="FB38" s="80"/>
      <c r="FC38" s="80"/>
      <c r="FD38" s="6"/>
      <c r="FE38" s="6"/>
    </row>
    <row r="39" spans="1:161" ht="60">
      <c r="A39" s="81" t="s">
        <v>71</v>
      </c>
      <c r="B39" s="82" t="s">
        <v>72</v>
      </c>
      <c r="C39" s="45"/>
      <c r="D39" s="64">
        <v>1000</v>
      </c>
      <c r="E39" s="64"/>
      <c r="F39" s="45"/>
      <c r="G39" s="45"/>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c r="EO39" s="80"/>
      <c r="EP39" s="80"/>
      <c r="EQ39" s="80"/>
      <c r="ER39" s="80"/>
      <c r="ES39" s="80"/>
      <c r="ET39" s="80"/>
      <c r="EU39" s="80"/>
      <c r="EV39" s="80"/>
      <c r="EW39" s="80"/>
      <c r="EX39" s="80"/>
      <c r="EY39" s="80"/>
      <c r="EZ39" s="80"/>
      <c r="FA39" s="80"/>
      <c r="FB39" s="80"/>
      <c r="FC39" s="80"/>
      <c r="FD39" s="6"/>
      <c r="FE39" s="6"/>
    </row>
    <row r="40" spans="1:161" ht="60">
      <c r="A40" s="81" t="s">
        <v>73</v>
      </c>
      <c r="B40" s="82" t="s">
        <v>74</v>
      </c>
      <c r="C40" s="45"/>
      <c r="D40" s="64"/>
      <c r="E40" s="64"/>
      <c r="F40" s="45"/>
      <c r="G40" s="45"/>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c r="EO40" s="80"/>
      <c r="EP40" s="80"/>
      <c r="EQ40" s="80"/>
      <c r="ER40" s="80"/>
      <c r="ES40" s="80"/>
      <c r="ET40" s="80"/>
      <c r="EU40" s="80"/>
      <c r="EV40" s="80"/>
      <c r="EW40" s="80"/>
      <c r="EX40" s="80"/>
      <c r="EY40" s="80"/>
      <c r="EZ40" s="80"/>
      <c r="FA40" s="80"/>
      <c r="FB40" s="80"/>
      <c r="FC40" s="80"/>
      <c r="FD40" s="6"/>
      <c r="FE40" s="6"/>
    </row>
    <row r="41" spans="1:161" ht="45">
      <c r="A41" s="81" t="s">
        <v>75</v>
      </c>
      <c r="B41" s="82" t="s">
        <v>76</v>
      </c>
      <c r="C41" s="45"/>
      <c r="D41" s="64"/>
      <c r="E41" s="64"/>
      <c r="F41" s="45"/>
      <c r="G41" s="45"/>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c r="EO41" s="80"/>
      <c r="EP41" s="80"/>
      <c r="EQ41" s="80"/>
      <c r="ER41" s="80"/>
      <c r="ES41" s="80"/>
      <c r="ET41" s="80"/>
      <c r="EU41" s="80"/>
      <c r="EV41" s="80"/>
      <c r="EW41" s="80"/>
      <c r="EX41" s="80"/>
      <c r="EY41" s="80"/>
      <c r="EZ41" s="80"/>
      <c r="FA41" s="80"/>
      <c r="FB41" s="80"/>
      <c r="FC41" s="80"/>
      <c r="FD41" s="6"/>
      <c r="FE41" s="6"/>
    </row>
    <row r="42" spans="1:161" ht="45">
      <c r="A42" s="81" t="s">
        <v>77</v>
      </c>
      <c r="B42" s="82" t="s">
        <v>78</v>
      </c>
      <c r="C42" s="45"/>
      <c r="D42" s="64">
        <v>722000</v>
      </c>
      <c r="E42" s="64"/>
      <c r="F42" s="45">
        <v>61804</v>
      </c>
      <c r="G42" s="45">
        <v>-25</v>
      </c>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c r="EO42" s="80"/>
      <c r="EP42" s="80"/>
      <c r="EQ42" s="80"/>
      <c r="ER42" s="80"/>
      <c r="ES42" s="80"/>
      <c r="ET42" s="80"/>
      <c r="EU42" s="80"/>
      <c r="EV42" s="80"/>
      <c r="EW42" s="80"/>
      <c r="EX42" s="80"/>
      <c r="EY42" s="80"/>
      <c r="EZ42" s="80"/>
      <c r="FA42" s="80"/>
      <c r="FB42" s="80"/>
      <c r="FC42" s="80"/>
      <c r="FD42" s="6"/>
      <c r="FE42" s="6"/>
    </row>
    <row r="43" spans="1:161" ht="30" customHeight="1">
      <c r="A43" s="81" t="s">
        <v>79</v>
      </c>
      <c r="B43" s="82" t="s">
        <v>80</v>
      </c>
      <c r="C43" s="45"/>
      <c r="D43" s="64"/>
      <c r="E43" s="64"/>
      <c r="F43" s="45">
        <v>-12055</v>
      </c>
      <c r="G43" s="45">
        <v>-1332</v>
      </c>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c r="EN43" s="80"/>
      <c r="EO43" s="80"/>
      <c r="EP43" s="80"/>
      <c r="EQ43" s="80"/>
      <c r="ER43" s="80"/>
      <c r="ES43" s="80"/>
      <c r="ET43" s="80"/>
      <c r="EU43" s="80"/>
      <c r="EV43" s="80"/>
      <c r="EW43" s="80"/>
      <c r="EX43" s="80"/>
      <c r="EY43" s="80"/>
      <c r="EZ43" s="80"/>
      <c r="FA43" s="80"/>
      <c r="FB43" s="80"/>
      <c r="FC43" s="80"/>
      <c r="FD43" s="6"/>
      <c r="FE43" s="6"/>
    </row>
    <row r="44" spans="1:161">
      <c r="A44" s="81" t="s">
        <v>81</v>
      </c>
      <c r="B44" s="82" t="s">
        <v>82</v>
      </c>
      <c r="C44" s="45"/>
      <c r="D44" s="64"/>
      <c r="E44" s="64"/>
      <c r="F44" s="45">
        <v>409665</v>
      </c>
      <c r="G44" s="45">
        <v>174702</v>
      </c>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c r="EN44" s="80"/>
      <c r="EO44" s="80"/>
      <c r="EP44" s="80"/>
      <c r="EQ44" s="80"/>
      <c r="ER44" s="80"/>
      <c r="ES44" s="80"/>
      <c r="ET44" s="80"/>
      <c r="EU44" s="80"/>
      <c r="EV44" s="80"/>
      <c r="EW44" s="80"/>
      <c r="EX44" s="80"/>
      <c r="EY44" s="80"/>
      <c r="EZ44" s="80"/>
      <c r="FA44" s="80"/>
      <c r="FB44" s="80"/>
      <c r="FC44" s="80"/>
      <c r="FD44" s="6"/>
      <c r="FE44" s="6"/>
    </row>
    <row r="45" spans="1:161">
      <c r="A45" s="81" t="s">
        <v>83</v>
      </c>
      <c r="B45" s="82" t="s">
        <v>84</v>
      </c>
      <c r="C45" s="45"/>
      <c r="D45" s="64"/>
      <c r="E45" s="64"/>
      <c r="F45" s="45">
        <v>8611</v>
      </c>
      <c r="G45" s="45">
        <v>1755</v>
      </c>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c r="EN45" s="80"/>
      <c r="EO45" s="80"/>
      <c r="EP45" s="80"/>
      <c r="EQ45" s="80"/>
      <c r="ER45" s="80"/>
      <c r="ES45" s="80"/>
      <c r="ET45" s="80"/>
      <c r="EU45" s="80"/>
      <c r="EV45" s="80"/>
      <c r="EW45" s="80"/>
      <c r="EX45" s="80"/>
      <c r="EY45" s="80"/>
      <c r="EZ45" s="80"/>
      <c r="FA45" s="80"/>
      <c r="FB45" s="80"/>
      <c r="FC45" s="80"/>
      <c r="FD45" s="6"/>
      <c r="FE45" s="6"/>
    </row>
    <row r="46" spans="1:161" ht="38.25" customHeight="1">
      <c r="A46" s="86" t="s">
        <v>85</v>
      </c>
      <c r="B46" s="87" t="s">
        <v>86</v>
      </c>
      <c r="C46" s="45"/>
      <c r="D46" s="64"/>
      <c r="E46" s="64"/>
      <c r="F46" s="45"/>
      <c r="G46" s="45"/>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c r="EN46" s="80"/>
      <c r="EO46" s="80"/>
      <c r="EP46" s="80"/>
      <c r="EQ46" s="80"/>
      <c r="ER46" s="80"/>
      <c r="ES46" s="80"/>
      <c r="ET46" s="80"/>
      <c r="EU46" s="80"/>
      <c r="EV46" s="80"/>
      <c r="EW46" s="80"/>
      <c r="EX46" s="80"/>
      <c r="EY46" s="80"/>
      <c r="EZ46" s="80"/>
      <c r="FA46" s="80"/>
      <c r="FB46" s="80"/>
      <c r="FC46" s="80"/>
      <c r="FD46" s="6"/>
      <c r="FE46" s="6"/>
    </row>
    <row r="47" spans="1:161">
      <c r="A47" s="86" t="s">
        <v>87</v>
      </c>
      <c r="B47" s="87" t="s">
        <v>88</v>
      </c>
      <c r="C47" s="45"/>
      <c r="D47" s="64"/>
      <c r="E47" s="64"/>
      <c r="F47" s="45">
        <v>602</v>
      </c>
      <c r="G47" s="45"/>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c r="EN47" s="80"/>
      <c r="EO47" s="80"/>
      <c r="EP47" s="80"/>
      <c r="EQ47" s="80"/>
      <c r="ER47" s="80"/>
      <c r="ES47" s="80"/>
      <c r="ET47" s="80"/>
      <c r="EU47" s="80"/>
      <c r="EV47" s="80"/>
      <c r="EW47" s="80"/>
      <c r="EX47" s="80"/>
      <c r="EY47" s="80"/>
      <c r="EZ47" s="80"/>
      <c r="FA47" s="80"/>
      <c r="FB47" s="80"/>
      <c r="FC47" s="80"/>
      <c r="FD47" s="6"/>
      <c r="FE47" s="6"/>
    </row>
    <row r="48" spans="1:161" ht="45">
      <c r="A48" s="86" t="s">
        <v>89</v>
      </c>
      <c r="B48" s="87" t="s">
        <v>90</v>
      </c>
      <c r="C48" s="45"/>
      <c r="D48" s="64">
        <v>13000</v>
      </c>
      <c r="E48" s="64"/>
      <c r="F48" s="45">
        <v>10112</v>
      </c>
      <c r="G48" s="45">
        <v>3536</v>
      </c>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c r="EN48" s="80"/>
      <c r="EO48" s="80"/>
      <c r="EP48" s="80"/>
      <c r="EQ48" s="80"/>
      <c r="ER48" s="80"/>
      <c r="ES48" s="80"/>
      <c r="ET48" s="80"/>
      <c r="EU48" s="80"/>
      <c r="EV48" s="80"/>
      <c r="EW48" s="80"/>
      <c r="EX48" s="80"/>
      <c r="EY48" s="80"/>
      <c r="EZ48" s="80"/>
      <c r="FA48" s="80"/>
      <c r="FB48" s="80"/>
      <c r="FC48" s="80"/>
      <c r="FD48" s="6"/>
      <c r="FE48" s="6"/>
    </row>
    <row r="49" spans="1:172" ht="30">
      <c r="A49" s="86" t="s">
        <v>91</v>
      </c>
      <c r="B49" s="87" t="s">
        <v>92</v>
      </c>
      <c r="C49" s="45"/>
      <c r="D49" s="64">
        <v>4616000</v>
      </c>
      <c r="E49" s="64"/>
      <c r="F49" s="45">
        <v>1797547</v>
      </c>
      <c r="G49" s="45">
        <v>304583</v>
      </c>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c r="EO49" s="80"/>
      <c r="EP49" s="80"/>
      <c r="EQ49" s="80"/>
      <c r="ER49" s="80"/>
      <c r="ES49" s="80"/>
      <c r="ET49" s="80"/>
      <c r="EU49" s="80"/>
      <c r="EV49" s="80"/>
      <c r="EW49" s="80"/>
      <c r="EX49" s="80"/>
      <c r="EY49" s="80"/>
      <c r="EZ49" s="80"/>
      <c r="FA49" s="80"/>
      <c r="FB49" s="80"/>
      <c r="FC49" s="80"/>
      <c r="FD49" s="6"/>
      <c r="FE49" s="6"/>
    </row>
    <row r="50" spans="1:172">
      <c r="A50" s="81" t="s">
        <v>93</v>
      </c>
      <c r="B50" s="82" t="s">
        <v>94</v>
      </c>
      <c r="C50" s="45"/>
      <c r="D50" s="64"/>
      <c r="E50" s="64"/>
      <c r="F50" s="45"/>
      <c r="G50" s="45"/>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c r="EN50" s="80"/>
      <c r="EO50" s="80"/>
      <c r="EP50" s="80"/>
      <c r="EQ50" s="80"/>
      <c r="ER50" s="80"/>
      <c r="ES50" s="80"/>
      <c r="ET50" s="80"/>
      <c r="EU50" s="80"/>
      <c r="EV50" s="80"/>
      <c r="EW50" s="80"/>
      <c r="EX50" s="80"/>
      <c r="EY50" s="80"/>
      <c r="EZ50" s="80"/>
      <c r="FA50" s="80"/>
      <c r="FB50" s="80"/>
      <c r="FC50" s="80"/>
      <c r="FD50" s="6"/>
      <c r="FE50" s="6"/>
    </row>
    <row r="51" spans="1:172">
      <c r="A51" s="78" t="s">
        <v>95</v>
      </c>
      <c r="B51" s="79" t="s">
        <v>96</v>
      </c>
      <c r="C51" s="64">
        <f>+C52+C57</f>
        <v>0</v>
      </c>
      <c r="D51" s="64">
        <f>+D52+D57</f>
        <v>185000</v>
      </c>
      <c r="E51" s="64">
        <f>+E52+E57</f>
        <v>0</v>
      </c>
      <c r="F51" s="64">
        <f>+F52+F57</f>
        <v>71033</v>
      </c>
      <c r="G51" s="64">
        <f>+G52+G57</f>
        <v>17697</v>
      </c>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c r="EN51" s="80"/>
      <c r="EO51" s="80"/>
      <c r="EP51" s="80"/>
      <c r="EQ51" s="80"/>
      <c r="ER51" s="80"/>
      <c r="ES51" s="80"/>
      <c r="ET51" s="80"/>
      <c r="EU51" s="80"/>
      <c r="EV51" s="80"/>
      <c r="EW51" s="80"/>
      <c r="EX51" s="80"/>
      <c r="EY51" s="80"/>
      <c r="EZ51" s="80"/>
      <c r="FA51" s="80"/>
      <c r="FB51" s="80"/>
      <c r="FC51" s="80"/>
      <c r="FD51" s="6"/>
      <c r="FE51" s="6"/>
    </row>
    <row r="52" spans="1:172">
      <c r="A52" s="78" t="s">
        <v>97</v>
      </c>
      <c r="B52" s="79" t="s">
        <v>98</v>
      </c>
      <c r="C52" s="64">
        <f>+C53+C55</f>
        <v>0</v>
      </c>
      <c r="D52" s="64">
        <f>+D53+D55</f>
        <v>0</v>
      </c>
      <c r="E52" s="64">
        <f>+E53+E55</f>
        <v>0</v>
      </c>
      <c r="F52" s="64">
        <f>+F53+F55</f>
        <v>0</v>
      </c>
      <c r="G52" s="64">
        <f>+G53+G55</f>
        <v>0</v>
      </c>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c r="EN52" s="80"/>
      <c r="EO52" s="80"/>
      <c r="EP52" s="80"/>
      <c r="EQ52" s="80"/>
      <c r="ER52" s="80"/>
      <c r="ES52" s="80"/>
      <c r="ET52" s="80"/>
      <c r="EU52" s="80"/>
      <c r="EV52" s="80"/>
      <c r="EW52" s="80"/>
      <c r="EX52" s="80"/>
      <c r="EY52" s="80"/>
      <c r="EZ52" s="80"/>
      <c r="FA52" s="80"/>
      <c r="FB52" s="80"/>
      <c r="FC52" s="80"/>
      <c r="FD52" s="6"/>
      <c r="FE52" s="6"/>
    </row>
    <row r="53" spans="1:172">
      <c r="A53" s="78" t="s">
        <v>99</v>
      </c>
      <c r="B53" s="79" t="s">
        <v>100</v>
      </c>
      <c r="C53" s="64">
        <f>+C54</f>
        <v>0</v>
      </c>
      <c r="D53" s="64">
        <f>+D54</f>
        <v>0</v>
      </c>
      <c r="E53" s="64">
        <f>+E54</f>
        <v>0</v>
      </c>
      <c r="F53" s="64">
        <f>+F54</f>
        <v>0</v>
      </c>
      <c r="G53" s="64">
        <f>+G54</f>
        <v>0</v>
      </c>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c r="EN53" s="80"/>
      <c r="EO53" s="80"/>
      <c r="EP53" s="80"/>
      <c r="EQ53" s="80"/>
      <c r="ER53" s="80"/>
      <c r="ES53" s="80"/>
      <c r="ET53" s="80"/>
      <c r="EU53" s="80"/>
      <c r="EV53" s="80"/>
      <c r="EW53" s="80"/>
      <c r="EX53" s="80"/>
      <c r="EY53" s="80"/>
      <c r="EZ53" s="80"/>
      <c r="FA53" s="80"/>
      <c r="FB53" s="80"/>
      <c r="FC53" s="80"/>
      <c r="FD53" s="6"/>
      <c r="FE53" s="6"/>
    </row>
    <row r="54" spans="1:172">
      <c r="A54" s="81" t="s">
        <v>101</v>
      </c>
      <c r="B54" s="82" t="s">
        <v>102</v>
      </c>
      <c r="C54" s="45"/>
      <c r="D54" s="64"/>
      <c r="E54" s="64"/>
      <c r="F54" s="45"/>
      <c r="G54" s="45"/>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c r="EN54" s="80"/>
      <c r="EO54" s="80"/>
      <c r="EP54" s="80"/>
      <c r="EQ54" s="80"/>
      <c r="ER54" s="80"/>
      <c r="ES54" s="80"/>
      <c r="ET54" s="80"/>
      <c r="EU54" s="80"/>
      <c r="EV54" s="80"/>
      <c r="EW54" s="80"/>
      <c r="EX54" s="80"/>
      <c r="EY54" s="80"/>
      <c r="EZ54" s="80"/>
      <c r="FA54" s="80"/>
      <c r="FB54" s="80"/>
      <c r="FC54" s="80"/>
      <c r="FD54" s="6"/>
      <c r="FE54" s="6"/>
    </row>
    <row r="55" spans="1:172">
      <c r="A55" s="78" t="s">
        <v>103</v>
      </c>
      <c r="B55" s="79" t="s">
        <v>104</v>
      </c>
      <c r="C55" s="64">
        <f>+C56</f>
        <v>0</v>
      </c>
      <c r="D55" s="64">
        <f>+D56</f>
        <v>0</v>
      </c>
      <c r="E55" s="64">
        <f>+E56</f>
        <v>0</v>
      </c>
      <c r="F55" s="64">
        <f>+F56</f>
        <v>0</v>
      </c>
      <c r="G55" s="64">
        <f>+G56</f>
        <v>0</v>
      </c>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c r="EN55" s="80"/>
      <c r="EO55" s="80"/>
      <c r="EP55" s="80"/>
      <c r="EQ55" s="80"/>
      <c r="ER55" s="80"/>
      <c r="ES55" s="80"/>
      <c r="ET55" s="80"/>
      <c r="EU55" s="80"/>
      <c r="EV55" s="80"/>
      <c r="EW55" s="80"/>
      <c r="EX55" s="80"/>
      <c r="EY55" s="80"/>
      <c r="EZ55" s="80"/>
      <c r="FA55" s="80"/>
      <c r="FB55" s="80"/>
      <c r="FC55" s="80"/>
      <c r="FD55" s="6"/>
      <c r="FE55" s="6"/>
    </row>
    <row r="56" spans="1:172">
      <c r="A56" s="81" t="s">
        <v>105</v>
      </c>
      <c r="B56" s="82" t="s">
        <v>106</v>
      </c>
      <c r="C56" s="45"/>
      <c r="D56" s="64"/>
      <c r="E56" s="64"/>
      <c r="F56" s="45"/>
      <c r="G56" s="45"/>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c r="EN56" s="80"/>
      <c r="EO56" s="80"/>
      <c r="EP56" s="80"/>
      <c r="EQ56" s="80"/>
      <c r="ER56" s="80"/>
      <c r="ES56" s="80"/>
      <c r="ET56" s="80"/>
      <c r="EU56" s="80"/>
      <c r="EV56" s="80"/>
      <c r="EW56" s="80"/>
      <c r="EX56" s="80"/>
      <c r="EY56" s="80"/>
      <c r="EZ56" s="80"/>
      <c r="FA56" s="80"/>
      <c r="FB56" s="80"/>
      <c r="FC56" s="80"/>
      <c r="FD56" s="6"/>
      <c r="FE56" s="6"/>
    </row>
    <row r="57" spans="1:172" s="20" customFormat="1">
      <c r="A57" s="78" t="s">
        <v>107</v>
      </c>
      <c r="B57" s="79" t="s">
        <v>108</v>
      </c>
      <c r="C57" s="64">
        <f>+C58+C62</f>
        <v>0</v>
      </c>
      <c r="D57" s="64">
        <f>+D58+D62</f>
        <v>185000</v>
      </c>
      <c r="E57" s="64">
        <f>+E58+E62</f>
        <v>0</v>
      </c>
      <c r="F57" s="64">
        <f>+F58+F62</f>
        <v>71033</v>
      </c>
      <c r="G57" s="64">
        <f>+G58+G62</f>
        <v>17697</v>
      </c>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c r="EO57" s="80"/>
      <c r="EP57" s="80"/>
      <c r="EQ57" s="80"/>
      <c r="ER57" s="80"/>
      <c r="ES57" s="80"/>
      <c r="ET57" s="80"/>
      <c r="EU57" s="80"/>
      <c r="EV57" s="80"/>
      <c r="EW57" s="80"/>
      <c r="EX57" s="80"/>
      <c r="EY57" s="80"/>
      <c r="EZ57" s="80"/>
      <c r="FA57" s="80"/>
      <c r="FB57" s="80"/>
      <c r="FC57" s="80"/>
      <c r="FD57" s="80"/>
      <c r="FE57" s="80"/>
      <c r="FF57" s="88"/>
      <c r="FG57" s="88"/>
      <c r="FH57" s="88"/>
      <c r="FI57" s="88"/>
      <c r="FJ57" s="88"/>
      <c r="FK57" s="88"/>
      <c r="FL57" s="88"/>
      <c r="FM57" s="88"/>
      <c r="FN57" s="88"/>
      <c r="FO57" s="88"/>
      <c r="FP57" s="88"/>
    </row>
    <row r="58" spans="1:172">
      <c r="A58" s="78" t="s">
        <v>109</v>
      </c>
      <c r="B58" s="79" t="s">
        <v>110</v>
      </c>
      <c r="C58" s="64">
        <f>C61+C59+C60</f>
        <v>0</v>
      </c>
      <c r="D58" s="64">
        <f>D61+D59+D60</f>
        <v>185000</v>
      </c>
      <c r="E58" s="64">
        <f>E61+E59+E60</f>
        <v>0</v>
      </c>
      <c r="F58" s="64">
        <f>F61+F59+F60</f>
        <v>71033</v>
      </c>
      <c r="G58" s="64">
        <f>G61+G59+G60</f>
        <v>17697</v>
      </c>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c r="EN58" s="80"/>
      <c r="EO58" s="80"/>
      <c r="EP58" s="80"/>
      <c r="EQ58" s="80"/>
      <c r="ER58" s="80"/>
      <c r="ES58" s="80"/>
      <c r="ET58" s="80"/>
      <c r="EU58" s="80"/>
      <c r="EV58" s="80"/>
      <c r="EW58" s="80"/>
      <c r="EX58" s="80"/>
      <c r="EY58" s="80"/>
      <c r="EZ58" s="80"/>
      <c r="FA58" s="80"/>
      <c r="FB58" s="80"/>
      <c r="FC58" s="80"/>
      <c r="FD58" s="6"/>
      <c r="FE58" s="6"/>
    </row>
    <row r="59" spans="1:172">
      <c r="A59" s="89" t="s">
        <v>111</v>
      </c>
      <c r="B59" s="79" t="s">
        <v>112</v>
      </c>
      <c r="C59" s="64"/>
      <c r="D59" s="64"/>
      <c r="E59" s="64"/>
      <c r="F59" s="64"/>
      <c r="G59" s="64"/>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c r="EN59" s="80"/>
      <c r="EO59" s="80"/>
      <c r="EP59" s="80"/>
      <c r="EQ59" s="80"/>
      <c r="ER59" s="80"/>
      <c r="ES59" s="80"/>
      <c r="ET59" s="80"/>
      <c r="EU59" s="80"/>
      <c r="EV59" s="80"/>
      <c r="EW59" s="80"/>
      <c r="EX59" s="80"/>
      <c r="EY59" s="80"/>
      <c r="EZ59" s="80"/>
      <c r="FA59" s="80"/>
      <c r="FB59" s="80"/>
      <c r="FC59" s="80"/>
      <c r="FD59" s="6"/>
      <c r="FE59" s="6"/>
    </row>
    <row r="60" spans="1:172">
      <c r="A60" s="89" t="s">
        <v>113</v>
      </c>
      <c r="B60" s="79" t="s">
        <v>114</v>
      </c>
      <c r="C60" s="64"/>
      <c r="D60" s="64"/>
      <c r="E60" s="64"/>
      <c r="F60" s="64"/>
      <c r="G60" s="64"/>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c r="EN60" s="80"/>
      <c r="EO60" s="80"/>
      <c r="EP60" s="80"/>
      <c r="EQ60" s="80"/>
      <c r="ER60" s="80"/>
      <c r="ES60" s="80"/>
      <c r="ET60" s="80"/>
      <c r="EU60" s="80"/>
      <c r="EV60" s="80"/>
      <c r="EW60" s="80"/>
      <c r="EX60" s="80"/>
      <c r="EY60" s="80"/>
      <c r="EZ60" s="80"/>
      <c r="FA60" s="80"/>
      <c r="FB60" s="80"/>
      <c r="FC60" s="80"/>
      <c r="FD60" s="6"/>
      <c r="FE60" s="6"/>
    </row>
    <row r="61" spans="1:172">
      <c r="A61" s="81" t="s">
        <v>115</v>
      </c>
      <c r="B61" s="90" t="s">
        <v>116</v>
      </c>
      <c r="C61" s="45"/>
      <c r="D61" s="64">
        <v>185000</v>
      </c>
      <c r="E61" s="64"/>
      <c r="F61" s="45">
        <v>71033</v>
      </c>
      <c r="G61" s="45">
        <v>17697</v>
      </c>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c r="EN61" s="80"/>
      <c r="EO61" s="80"/>
      <c r="EP61" s="80"/>
      <c r="EQ61" s="80"/>
      <c r="ER61" s="80"/>
      <c r="ES61" s="80"/>
      <c r="ET61" s="80"/>
      <c r="EU61" s="80"/>
      <c r="EV61" s="80"/>
      <c r="EW61" s="80"/>
      <c r="EX61" s="80"/>
      <c r="EY61" s="80"/>
      <c r="EZ61" s="80"/>
      <c r="FA61" s="80"/>
      <c r="FB61" s="80"/>
      <c r="FC61" s="80"/>
      <c r="FD61" s="6"/>
      <c r="FE61" s="6"/>
    </row>
    <row r="62" spans="1:172" ht="30">
      <c r="A62" s="78" t="s">
        <v>117</v>
      </c>
      <c r="B62" s="79" t="s">
        <v>118</v>
      </c>
      <c r="C62" s="64">
        <f>C63</f>
        <v>0</v>
      </c>
      <c r="D62" s="64">
        <f>D63</f>
        <v>0</v>
      </c>
      <c r="E62" s="64">
        <f>E63</f>
        <v>0</v>
      </c>
      <c r="F62" s="64">
        <f>F63</f>
        <v>0</v>
      </c>
      <c r="G62" s="64">
        <f>G63</f>
        <v>0</v>
      </c>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c r="EN62" s="80"/>
      <c r="EO62" s="80"/>
      <c r="EP62" s="80"/>
      <c r="EQ62" s="80"/>
      <c r="ER62" s="80"/>
      <c r="ES62" s="80"/>
      <c r="ET62" s="80"/>
      <c r="EU62" s="80"/>
      <c r="EV62" s="80"/>
      <c r="EW62" s="80"/>
      <c r="EX62" s="80"/>
      <c r="EY62" s="80"/>
      <c r="EZ62" s="80"/>
      <c r="FA62" s="80"/>
      <c r="FB62" s="80"/>
      <c r="FC62" s="80"/>
      <c r="FD62" s="6"/>
      <c r="FE62" s="6"/>
    </row>
    <row r="63" spans="1:172">
      <c r="A63" s="81" t="s">
        <v>119</v>
      </c>
      <c r="B63" s="90" t="s">
        <v>120</v>
      </c>
      <c r="C63" s="45"/>
      <c r="D63" s="64"/>
      <c r="E63" s="64"/>
      <c r="F63" s="45"/>
      <c r="G63" s="45"/>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6"/>
      <c r="FE63" s="6"/>
    </row>
    <row r="64" spans="1:172">
      <c r="A64" s="78" t="s">
        <v>121</v>
      </c>
      <c r="B64" s="79" t="s">
        <v>122</v>
      </c>
      <c r="C64" s="64">
        <f>+C65</f>
        <v>0</v>
      </c>
      <c r="D64" s="64">
        <f>+D65</f>
        <v>4503000</v>
      </c>
      <c r="E64" s="64">
        <f>+E65</f>
        <v>0</v>
      </c>
      <c r="F64" s="64">
        <f>+F65</f>
        <v>1241</v>
      </c>
      <c r="G64" s="64">
        <f>+G65</f>
        <v>274</v>
      </c>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c r="EO64" s="80"/>
      <c r="EP64" s="80"/>
      <c r="EQ64" s="80"/>
      <c r="ER64" s="80"/>
      <c r="ES64" s="80"/>
      <c r="ET64" s="80"/>
      <c r="EU64" s="80"/>
      <c r="EV64" s="80"/>
      <c r="EW64" s="80"/>
      <c r="EX64" s="80"/>
      <c r="EY64" s="80"/>
      <c r="EZ64" s="80"/>
      <c r="FA64" s="80"/>
      <c r="FB64" s="80"/>
      <c r="FC64" s="80"/>
      <c r="FD64" s="6"/>
      <c r="FE64" s="6"/>
    </row>
    <row r="65" spans="1:161" ht="30">
      <c r="A65" s="78" t="s">
        <v>123</v>
      </c>
      <c r="B65" s="79" t="s">
        <v>124</v>
      </c>
      <c r="C65" s="64">
        <f>+C66+C79</f>
        <v>0</v>
      </c>
      <c r="D65" s="64">
        <f>+D66+D79</f>
        <v>4503000</v>
      </c>
      <c r="E65" s="64">
        <f>+E66+E79</f>
        <v>0</v>
      </c>
      <c r="F65" s="64">
        <f>+F66+F79</f>
        <v>1241</v>
      </c>
      <c r="G65" s="64">
        <f>+G66+G79</f>
        <v>274</v>
      </c>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c r="EN65" s="80"/>
      <c r="EO65" s="80"/>
      <c r="EP65" s="80"/>
      <c r="EQ65" s="80"/>
      <c r="ER65" s="80"/>
      <c r="ES65" s="80"/>
      <c r="ET65" s="80"/>
      <c r="EU65" s="80"/>
      <c r="EV65" s="80"/>
      <c r="EW65" s="80"/>
      <c r="EX65" s="80"/>
      <c r="EY65" s="80"/>
      <c r="EZ65" s="80"/>
      <c r="FA65" s="80"/>
      <c r="FB65" s="80"/>
      <c r="FC65" s="80"/>
      <c r="FD65" s="6"/>
      <c r="FE65" s="6"/>
    </row>
    <row r="66" spans="1:161">
      <c r="A66" s="78" t="s">
        <v>125</v>
      </c>
      <c r="B66" s="79" t="s">
        <v>126</v>
      </c>
      <c r="C66" s="64">
        <f>C67+C68+C69+C70+C72+C73+C74+C75+C71+C76+C77+C78</f>
        <v>0</v>
      </c>
      <c r="D66" s="64">
        <f>D67+D68+D69+D70+D72+D73+D74+D75+D71+D76+D77+D78</f>
        <v>4503000</v>
      </c>
      <c r="E66" s="64">
        <f>E67+E68+E69+E70+E72+E73+E74+E75+E71+E76+E77+E78</f>
        <v>0</v>
      </c>
      <c r="F66" s="64">
        <f>F67+F68+F69+F70+F72+F73+F74+F75+F71+F76+F77+F78</f>
        <v>0</v>
      </c>
      <c r="G66" s="64">
        <f>G67+G68+G69+G70+G72+G73+G74+G75+G71+G76+G77+G78</f>
        <v>0</v>
      </c>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c r="EN66" s="80"/>
      <c r="EO66" s="80"/>
      <c r="EP66" s="80"/>
      <c r="EQ66" s="80"/>
      <c r="ER66" s="80"/>
      <c r="ES66" s="80"/>
      <c r="ET66" s="80"/>
      <c r="EU66" s="80"/>
      <c r="EV66" s="80"/>
      <c r="EW66" s="80"/>
      <c r="EX66" s="80"/>
      <c r="EY66" s="80"/>
      <c r="EZ66" s="80"/>
      <c r="FA66" s="80"/>
      <c r="FB66" s="80"/>
      <c r="FC66" s="80"/>
      <c r="FD66" s="6"/>
      <c r="FE66" s="6"/>
    </row>
    <row r="67" spans="1:161" ht="30">
      <c r="A67" s="81" t="s">
        <v>127</v>
      </c>
      <c r="B67" s="90" t="s">
        <v>128</v>
      </c>
      <c r="C67" s="45"/>
      <c r="D67" s="64"/>
      <c r="E67" s="64"/>
      <c r="F67" s="45"/>
      <c r="G67" s="45"/>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c r="EN67" s="80"/>
      <c r="EO67" s="80"/>
      <c r="EP67" s="80"/>
      <c r="EQ67" s="80"/>
      <c r="ER67" s="80"/>
      <c r="ES67" s="80"/>
      <c r="ET67" s="80"/>
      <c r="EU67" s="80"/>
      <c r="EV67" s="80"/>
      <c r="EW67" s="80"/>
      <c r="EX67" s="80"/>
      <c r="EY67" s="80"/>
      <c r="EZ67" s="80"/>
      <c r="FA67" s="80"/>
      <c r="FB67" s="80"/>
      <c r="FC67" s="80"/>
      <c r="FD67" s="6"/>
      <c r="FE67" s="6"/>
    </row>
    <row r="68" spans="1:161" ht="30">
      <c r="A68" s="81" t="s">
        <v>129</v>
      </c>
      <c r="B68" s="90" t="s">
        <v>130</v>
      </c>
      <c r="C68" s="45"/>
      <c r="D68" s="64"/>
      <c r="E68" s="64"/>
      <c r="F68" s="45"/>
      <c r="G68" s="45"/>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c r="EO68" s="80"/>
      <c r="EP68" s="80"/>
      <c r="EQ68" s="80"/>
      <c r="ER68" s="80"/>
      <c r="ES68" s="80"/>
      <c r="ET68" s="80"/>
      <c r="EU68" s="80"/>
      <c r="EV68" s="80"/>
      <c r="EW68" s="80"/>
      <c r="EX68" s="80"/>
      <c r="EY68" s="80"/>
      <c r="EZ68" s="80"/>
      <c r="FA68" s="80"/>
      <c r="FB68" s="80"/>
      <c r="FC68" s="80"/>
      <c r="FD68" s="6"/>
      <c r="FE68" s="6"/>
    </row>
    <row r="69" spans="1:161" ht="30">
      <c r="A69" s="91" t="s">
        <v>131</v>
      </c>
      <c r="B69" s="90" t="s">
        <v>132</v>
      </c>
      <c r="C69" s="45"/>
      <c r="D69" s="64"/>
      <c r="E69" s="64"/>
      <c r="F69" s="45"/>
      <c r="G69" s="45"/>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c r="ER69" s="80"/>
      <c r="ES69" s="80"/>
      <c r="ET69" s="80"/>
      <c r="EU69" s="80"/>
      <c r="EV69" s="80"/>
      <c r="EW69" s="80"/>
      <c r="EX69" s="80"/>
      <c r="EY69" s="80"/>
      <c r="EZ69" s="80"/>
      <c r="FA69" s="80"/>
      <c r="FB69" s="80"/>
      <c r="FC69" s="80"/>
      <c r="FD69" s="6"/>
      <c r="FE69" s="6"/>
    </row>
    <row r="70" spans="1:161" ht="30">
      <c r="A70" s="81" t="s">
        <v>133</v>
      </c>
      <c r="B70" s="92" t="s">
        <v>134</v>
      </c>
      <c r="C70" s="45"/>
      <c r="D70" s="64"/>
      <c r="E70" s="64"/>
      <c r="F70" s="45"/>
      <c r="G70" s="45"/>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c r="EO70" s="80"/>
      <c r="EP70" s="80"/>
      <c r="EQ70" s="80"/>
      <c r="ER70" s="80"/>
      <c r="ES70" s="80"/>
      <c r="ET70" s="80"/>
      <c r="EU70" s="80"/>
      <c r="EV70" s="80"/>
      <c r="EW70" s="80"/>
      <c r="EX70" s="80"/>
      <c r="EY70" s="80"/>
      <c r="EZ70" s="80"/>
      <c r="FA70" s="80"/>
      <c r="FB70" s="80"/>
      <c r="FC70" s="80"/>
      <c r="FD70" s="6"/>
      <c r="FE70" s="6"/>
    </row>
    <row r="71" spans="1:161">
      <c r="A71" s="81" t="s">
        <v>135</v>
      </c>
      <c r="B71" s="92" t="s">
        <v>136</v>
      </c>
      <c r="C71" s="45"/>
      <c r="D71" s="64"/>
      <c r="E71" s="64"/>
      <c r="F71" s="45"/>
      <c r="G71" s="45"/>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c r="EN71" s="80"/>
      <c r="EO71" s="80"/>
      <c r="EP71" s="80"/>
      <c r="EQ71" s="80"/>
      <c r="ER71" s="80"/>
      <c r="ES71" s="80"/>
      <c r="ET71" s="80"/>
      <c r="EU71" s="80"/>
      <c r="EV71" s="80"/>
      <c r="EW71" s="80"/>
      <c r="EX71" s="80"/>
      <c r="EY71" s="80"/>
      <c r="EZ71" s="80"/>
      <c r="FA71" s="80"/>
      <c r="FB71" s="80"/>
      <c r="FC71" s="80"/>
      <c r="FD71" s="6"/>
      <c r="FE71" s="6"/>
    </row>
    <row r="72" spans="1:161" ht="30">
      <c r="A72" s="81" t="s">
        <v>137</v>
      </c>
      <c r="B72" s="92" t="s">
        <v>138</v>
      </c>
      <c r="C72" s="45"/>
      <c r="D72" s="64"/>
      <c r="E72" s="64"/>
      <c r="F72" s="45"/>
      <c r="G72" s="45"/>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c r="EN72" s="80"/>
      <c r="EO72" s="80"/>
      <c r="EP72" s="80"/>
      <c r="EQ72" s="80"/>
      <c r="ER72" s="80"/>
      <c r="ES72" s="80"/>
      <c r="ET72" s="80"/>
      <c r="EU72" s="80"/>
      <c r="EV72" s="80"/>
      <c r="EW72" s="80"/>
      <c r="EX72" s="80"/>
      <c r="EY72" s="80"/>
      <c r="EZ72" s="80"/>
      <c r="FA72" s="80"/>
      <c r="FB72" s="80"/>
      <c r="FC72" s="80"/>
      <c r="FD72" s="6"/>
      <c r="FE72" s="6"/>
    </row>
    <row r="73" spans="1:161" ht="30">
      <c r="A73" s="81" t="s">
        <v>139</v>
      </c>
      <c r="B73" s="92" t="s">
        <v>140</v>
      </c>
      <c r="C73" s="45"/>
      <c r="D73" s="64"/>
      <c r="E73" s="64"/>
      <c r="F73" s="45"/>
      <c r="G73" s="45"/>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c r="EN73" s="80"/>
      <c r="EO73" s="80"/>
      <c r="EP73" s="80"/>
      <c r="EQ73" s="80"/>
      <c r="ER73" s="80"/>
      <c r="ES73" s="80"/>
      <c r="ET73" s="80"/>
      <c r="EU73" s="80"/>
      <c r="EV73" s="80"/>
      <c r="EW73" s="80"/>
      <c r="EX73" s="80"/>
      <c r="EY73" s="80"/>
      <c r="EZ73" s="80"/>
      <c r="FA73" s="80"/>
      <c r="FB73" s="80"/>
      <c r="FC73" s="80"/>
      <c r="FD73" s="6"/>
      <c r="FE73" s="6"/>
    </row>
    <row r="74" spans="1:161" ht="30">
      <c r="A74" s="81" t="s">
        <v>141</v>
      </c>
      <c r="B74" s="92" t="s">
        <v>142</v>
      </c>
      <c r="C74" s="45"/>
      <c r="D74" s="64"/>
      <c r="E74" s="64"/>
      <c r="F74" s="45"/>
      <c r="G74" s="45"/>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c r="EN74" s="80"/>
      <c r="EO74" s="80"/>
      <c r="EP74" s="80"/>
      <c r="EQ74" s="80"/>
      <c r="ER74" s="80"/>
      <c r="ES74" s="80"/>
      <c r="ET74" s="80"/>
      <c r="EU74" s="80"/>
      <c r="EV74" s="80"/>
      <c r="EW74" s="80"/>
      <c r="EX74" s="80"/>
      <c r="EY74" s="80"/>
      <c r="EZ74" s="80"/>
      <c r="FA74" s="80"/>
      <c r="FB74" s="80"/>
      <c r="FC74" s="80"/>
      <c r="FD74" s="6"/>
      <c r="FE74" s="6"/>
    </row>
    <row r="75" spans="1:161" ht="75">
      <c r="A75" s="81" t="s">
        <v>143</v>
      </c>
      <c r="B75" s="92" t="s">
        <v>144</v>
      </c>
      <c r="C75" s="45"/>
      <c r="D75" s="64"/>
      <c r="E75" s="64"/>
      <c r="F75" s="45"/>
      <c r="G75" s="45"/>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c r="EN75" s="80"/>
      <c r="EO75" s="80"/>
      <c r="EP75" s="80"/>
      <c r="EQ75" s="80"/>
      <c r="ER75" s="80"/>
      <c r="ES75" s="80"/>
      <c r="ET75" s="80"/>
      <c r="EU75" s="80"/>
      <c r="EV75" s="80"/>
      <c r="EW75" s="80"/>
      <c r="EX75" s="80"/>
      <c r="EY75" s="80"/>
      <c r="EZ75" s="80"/>
      <c r="FA75" s="80"/>
      <c r="FB75" s="80"/>
      <c r="FC75" s="80"/>
      <c r="FD75" s="6"/>
      <c r="FE75" s="6"/>
    </row>
    <row r="76" spans="1:161" ht="30">
      <c r="A76" s="81" t="s">
        <v>145</v>
      </c>
      <c r="B76" s="92" t="s">
        <v>146</v>
      </c>
      <c r="C76" s="45"/>
      <c r="D76" s="64">
        <v>4503000</v>
      </c>
      <c r="E76" s="64"/>
      <c r="F76" s="45"/>
      <c r="G76" s="45"/>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80"/>
      <c r="DD76" s="80"/>
      <c r="DE76" s="80"/>
      <c r="DF76" s="80"/>
      <c r="DG76" s="80"/>
      <c r="DH76" s="80"/>
      <c r="DI76" s="80"/>
      <c r="DJ76" s="80"/>
      <c r="DK76" s="80"/>
      <c r="DL76" s="80"/>
      <c r="DM76" s="80"/>
      <c r="DN76" s="80"/>
      <c r="DO76" s="80"/>
      <c r="DP76" s="80"/>
      <c r="DQ76" s="80"/>
      <c r="DR76" s="80"/>
      <c r="DS76" s="80"/>
      <c r="DT76" s="80"/>
      <c r="DU76" s="80"/>
      <c r="DV76" s="80"/>
      <c r="DW76" s="80"/>
      <c r="DX76" s="80"/>
      <c r="DY76" s="80"/>
      <c r="DZ76" s="80"/>
      <c r="EA76" s="80"/>
      <c r="EB76" s="80"/>
      <c r="EC76" s="80"/>
      <c r="ED76" s="80"/>
      <c r="EE76" s="80"/>
      <c r="EF76" s="80"/>
      <c r="EG76" s="80"/>
      <c r="EH76" s="80"/>
      <c r="EI76" s="80"/>
      <c r="EJ76" s="80"/>
      <c r="EK76" s="80"/>
      <c r="EL76" s="80"/>
      <c r="EM76" s="80"/>
      <c r="EN76" s="80"/>
      <c r="EO76" s="80"/>
      <c r="EP76" s="80"/>
      <c r="EQ76" s="80"/>
      <c r="ER76" s="80"/>
      <c r="ES76" s="80"/>
      <c r="ET76" s="80"/>
      <c r="EU76" s="80"/>
      <c r="EV76" s="80"/>
      <c r="EW76" s="80"/>
      <c r="EX76" s="80"/>
      <c r="EY76" s="80"/>
      <c r="EZ76" s="80"/>
      <c r="FA76" s="80"/>
      <c r="FB76" s="80"/>
      <c r="FC76" s="80"/>
      <c r="FD76" s="6"/>
      <c r="FE76" s="6"/>
    </row>
    <row r="77" spans="1:161" ht="30">
      <c r="A77" s="81" t="s">
        <v>147</v>
      </c>
      <c r="B77" s="92" t="s">
        <v>148</v>
      </c>
      <c r="C77" s="45"/>
      <c r="D77" s="64"/>
      <c r="E77" s="64"/>
      <c r="F77" s="45"/>
      <c r="G77" s="45"/>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6"/>
      <c r="FE77" s="6"/>
    </row>
    <row r="78" spans="1:161" ht="60">
      <c r="A78" s="81"/>
      <c r="B78" s="92" t="s">
        <v>149</v>
      </c>
      <c r="C78" s="45"/>
      <c r="D78" s="64"/>
      <c r="E78" s="64"/>
      <c r="F78" s="45"/>
      <c r="G78" s="45"/>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6"/>
      <c r="FE78" s="6"/>
    </row>
    <row r="79" spans="1:161">
      <c r="A79" s="78" t="s">
        <v>150</v>
      </c>
      <c r="B79" s="79" t="s">
        <v>151</v>
      </c>
      <c r="C79" s="64">
        <f>+C80+C81+C82+C83+C84+C85+C86+C87</f>
        <v>0</v>
      </c>
      <c r="D79" s="64">
        <f>+D80+D81+D82+D83+D84+D85+D86+D87</f>
        <v>0</v>
      </c>
      <c r="E79" s="64">
        <f>+E80+E81+E82+E83+E84+E85+E86+E87</f>
        <v>0</v>
      </c>
      <c r="F79" s="64">
        <f>+F80+F81+F82+F83+F84+F85+F86+F87</f>
        <v>1241</v>
      </c>
      <c r="G79" s="64">
        <f>+G80+G81+G82+G83+G84+G85+G86+G87</f>
        <v>274</v>
      </c>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6"/>
      <c r="FE79" s="6"/>
    </row>
    <row r="80" spans="1:161" ht="30">
      <c r="A80" s="93" t="s">
        <v>152</v>
      </c>
      <c r="B80" s="82" t="s">
        <v>153</v>
      </c>
      <c r="C80" s="45"/>
      <c r="D80" s="64"/>
      <c r="E80" s="64"/>
      <c r="F80" s="45"/>
      <c r="G80" s="45"/>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c r="CY80" s="80"/>
      <c r="CZ80" s="80"/>
      <c r="DA80" s="80"/>
      <c r="DB80" s="80"/>
      <c r="DC80" s="80"/>
      <c r="DD80" s="80"/>
      <c r="DE80" s="80"/>
      <c r="DF80" s="80"/>
      <c r="DG80" s="80"/>
      <c r="DH80" s="80"/>
      <c r="DI80" s="80"/>
      <c r="DJ80" s="80"/>
      <c r="DK80" s="80"/>
      <c r="DL80" s="80"/>
      <c r="DM80" s="80"/>
      <c r="DN80" s="80"/>
      <c r="DO80" s="80"/>
      <c r="DP80" s="80"/>
      <c r="DQ80" s="80"/>
      <c r="DR80" s="80"/>
      <c r="DS80" s="80"/>
      <c r="DT80" s="80"/>
      <c r="DU80" s="80"/>
      <c r="DV80" s="80"/>
      <c r="DW80" s="80"/>
      <c r="DX80" s="80"/>
      <c r="DY80" s="80"/>
      <c r="DZ80" s="80"/>
      <c r="EA80" s="80"/>
      <c r="EB80" s="80"/>
      <c r="EC80" s="80"/>
      <c r="ED80" s="80"/>
      <c r="EE80" s="80"/>
      <c r="EF80" s="80"/>
      <c r="EG80" s="80"/>
      <c r="EH80" s="80"/>
      <c r="EI80" s="80"/>
      <c r="EJ80" s="80"/>
      <c r="EK80" s="80"/>
      <c r="EL80" s="80"/>
      <c r="EM80" s="80"/>
      <c r="EN80" s="80"/>
      <c r="EO80" s="80"/>
      <c r="EP80" s="80"/>
      <c r="EQ80" s="80"/>
      <c r="ER80" s="80"/>
      <c r="ES80" s="80"/>
      <c r="ET80" s="80"/>
      <c r="EU80" s="80"/>
      <c r="EV80" s="80"/>
      <c r="EW80" s="80"/>
      <c r="EX80" s="80"/>
      <c r="EY80" s="80"/>
      <c r="EZ80" s="80"/>
      <c r="FA80" s="80"/>
      <c r="FB80" s="80"/>
      <c r="FC80" s="80"/>
      <c r="FD80" s="6"/>
      <c r="FE80" s="6"/>
    </row>
    <row r="81" spans="1:161" ht="30">
      <c r="A81" s="93" t="s">
        <v>154</v>
      </c>
      <c r="B81" s="35" t="s">
        <v>134</v>
      </c>
      <c r="C81" s="45"/>
      <c r="D81" s="64"/>
      <c r="E81" s="64"/>
      <c r="F81" s="45"/>
      <c r="G81" s="45"/>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c r="DA81" s="80"/>
      <c r="DB81" s="80"/>
      <c r="DC81" s="80"/>
      <c r="DD81" s="80"/>
      <c r="DE81" s="80"/>
      <c r="DF81" s="80"/>
      <c r="DG81" s="80"/>
      <c r="DH81" s="80"/>
      <c r="DI81" s="80"/>
      <c r="DJ81" s="80"/>
      <c r="DK81" s="80"/>
      <c r="DL81" s="80"/>
      <c r="DM81" s="80"/>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c r="EN81" s="80"/>
      <c r="EO81" s="80"/>
      <c r="EP81" s="80"/>
      <c r="EQ81" s="80"/>
      <c r="ER81" s="80"/>
      <c r="ES81" s="80"/>
      <c r="ET81" s="80"/>
      <c r="EU81" s="80"/>
      <c r="EV81" s="80"/>
      <c r="EW81" s="80"/>
      <c r="EX81" s="80"/>
      <c r="EY81" s="80"/>
      <c r="EZ81" s="80"/>
      <c r="FA81" s="80"/>
      <c r="FB81" s="80"/>
      <c r="FC81" s="80"/>
      <c r="FD81" s="6"/>
      <c r="FE81" s="6"/>
    </row>
    <row r="82" spans="1:161" ht="45">
      <c r="A82" s="81" t="s">
        <v>155</v>
      </c>
      <c r="B82" s="82" t="s">
        <v>156</v>
      </c>
      <c r="C82" s="45"/>
      <c r="D82" s="64"/>
      <c r="E82" s="64"/>
      <c r="F82" s="45">
        <v>138</v>
      </c>
      <c r="G82" s="45">
        <v>0</v>
      </c>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80"/>
      <c r="DQ82" s="80"/>
      <c r="DR82" s="80"/>
      <c r="DS82" s="80"/>
      <c r="DT82" s="80"/>
      <c r="DU82" s="80"/>
      <c r="DV82" s="80"/>
      <c r="DW82" s="80"/>
      <c r="DX82" s="80"/>
      <c r="DY82" s="80"/>
      <c r="DZ82" s="80"/>
      <c r="EA82" s="80"/>
      <c r="EB82" s="80"/>
      <c r="EC82" s="80"/>
      <c r="ED82" s="80"/>
      <c r="EE82" s="80"/>
      <c r="EF82" s="80"/>
      <c r="EG82" s="80"/>
      <c r="EH82" s="80"/>
      <c r="EI82" s="80"/>
      <c r="EJ82" s="80"/>
      <c r="EK82" s="80"/>
      <c r="EL82" s="80"/>
      <c r="EM82" s="80"/>
      <c r="EN82" s="80"/>
      <c r="EO82" s="80"/>
      <c r="EP82" s="80"/>
      <c r="EQ82" s="80"/>
      <c r="ER82" s="80"/>
      <c r="ES82" s="80"/>
      <c r="ET82" s="80"/>
      <c r="EU82" s="80"/>
      <c r="EV82" s="80"/>
      <c r="EW82" s="80"/>
      <c r="EX82" s="80"/>
      <c r="EY82" s="80"/>
      <c r="EZ82" s="80"/>
      <c r="FA82" s="80"/>
      <c r="FB82" s="80"/>
      <c r="FC82" s="80"/>
      <c r="FD82" s="6"/>
      <c r="FE82" s="6"/>
    </row>
    <row r="83" spans="1:161" ht="45">
      <c r="A83" s="81" t="s">
        <v>157</v>
      </c>
      <c r="B83" s="82" t="s">
        <v>158</v>
      </c>
      <c r="C83" s="45"/>
      <c r="D83" s="64"/>
      <c r="E83" s="64"/>
      <c r="F83" s="45"/>
      <c r="G83" s="45"/>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c r="DA83" s="80"/>
      <c r="DB83" s="80"/>
      <c r="DC83" s="80"/>
      <c r="DD83" s="80"/>
      <c r="DE83" s="80"/>
      <c r="DF83" s="80"/>
      <c r="DG83" s="80"/>
      <c r="DH83" s="80"/>
      <c r="DI83" s="80"/>
      <c r="DJ83" s="80"/>
      <c r="DK83" s="80"/>
      <c r="DL83" s="80"/>
      <c r="DM83" s="80"/>
      <c r="DN83" s="80"/>
      <c r="DO83" s="80"/>
      <c r="DP83" s="80"/>
      <c r="DQ83" s="80"/>
      <c r="DR83" s="80"/>
      <c r="DS83" s="80"/>
      <c r="DT83" s="80"/>
      <c r="DU83" s="80"/>
      <c r="DV83" s="80"/>
      <c r="DW83" s="80"/>
      <c r="DX83" s="80"/>
      <c r="DY83" s="80"/>
      <c r="DZ83" s="80"/>
      <c r="EA83" s="80"/>
      <c r="EB83" s="80"/>
      <c r="EC83" s="80"/>
      <c r="ED83" s="80"/>
      <c r="EE83" s="80"/>
      <c r="EF83" s="80"/>
      <c r="EG83" s="80"/>
      <c r="EH83" s="80"/>
      <c r="EI83" s="80"/>
      <c r="EJ83" s="80"/>
      <c r="EK83" s="80"/>
      <c r="EL83" s="80"/>
      <c r="EM83" s="80"/>
      <c r="EN83" s="80"/>
      <c r="EO83" s="80"/>
      <c r="EP83" s="80"/>
      <c r="EQ83" s="80"/>
      <c r="ER83" s="80"/>
      <c r="ES83" s="80"/>
      <c r="ET83" s="80"/>
      <c r="EU83" s="80"/>
      <c r="EV83" s="80"/>
      <c r="EW83" s="80"/>
      <c r="EX83" s="80"/>
      <c r="EY83" s="80"/>
      <c r="EZ83" s="80"/>
      <c r="FA83" s="80"/>
      <c r="FB83" s="80"/>
      <c r="FC83" s="80"/>
      <c r="FD83" s="6"/>
      <c r="FE83" s="6"/>
    </row>
    <row r="84" spans="1:161" ht="30">
      <c r="A84" s="81" t="s">
        <v>159</v>
      </c>
      <c r="B84" s="82" t="s">
        <v>138</v>
      </c>
      <c r="C84" s="45"/>
      <c r="D84" s="64"/>
      <c r="E84" s="64"/>
      <c r="F84" s="45">
        <v>1093</v>
      </c>
      <c r="G84" s="45">
        <v>274</v>
      </c>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c r="CY84" s="80"/>
      <c r="CZ84" s="80"/>
      <c r="DA84" s="80"/>
      <c r="DB84" s="80"/>
      <c r="DC84" s="80"/>
      <c r="DD84" s="80"/>
      <c r="DE84" s="80"/>
      <c r="DF84" s="80"/>
      <c r="DG84" s="80"/>
      <c r="DH84" s="80"/>
      <c r="DI84" s="80"/>
      <c r="DJ84" s="80"/>
      <c r="DK84" s="80"/>
      <c r="DL84" s="80"/>
      <c r="DM84" s="80"/>
      <c r="DN84" s="80"/>
      <c r="DO84" s="80"/>
      <c r="DP84" s="80"/>
      <c r="DQ84" s="80"/>
      <c r="DR84" s="80"/>
      <c r="DS84" s="80"/>
      <c r="DT84" s="80"/>
      <c r="DU84" s="80"/>
      <c r="DV84" s="80"/>
      <c r="DW84" s="80"/>
      <c r="DX84" s="80"/>
      <c r="DY84" s="80"/>
      <c r="DZ84" s="80"/>
      <c r="EA84" s="80"/>
      <c r="EB84" s="80"/>
      <c r="EC84" s="80"/>
      <c r="ED84" s="80"/>
      <c r="EE84" s="80"/>
      <c r="EF84" s="80"/>
      <c r="EG84" s="80"/>
      <c r="EH84" s="80"/>
      <c r="EI84" s="80"/>
      <c r="EJ84" s="80"/>
      <c r="EK84" s="80"/>
      <c r="EL84" s="80"/>
      <c r="EM84" s="80"/>
      <c r="EN84" s="80"/>
      <c r="EO84" s="80"/>
      <c r="EP84" s="80"/>
      <c r="EQ84" s="80"/>
      <c r="ER84" s="80"/>
      <c r="ES84" s="80"/>
      <c r="ET84" s="80"/>
      <c r="EU84" s="80"/>
      <c r="EV84" s="80"/>
      <c r="EW84" s="80"/>
      <c r="EX84" s="80"/>
      <c r="EY84" s="80"/>
      <c r="EZ84" s="80"/>
      <c r="FA84" s="80"/>
      <c r="FB84" s="80"/>
      <c r="FC84" s="80"/>
      <c r="FD84" s="6"/>
      <c r="FE84" s="6"/>
    </row>
    <row r="85" spans="1:161" ht="30">
      <c r="A85" s="85" t="s">
        <v>160</v>
      </c>
      <c r="B85" s="94" t="s">
        <v>161</v>
      </c>
      <c r="C85" s="45"/>
      <c r="D85" s="64"/>
      <c r="E85" s="64"/>
      <c r="F85" s="45"/>
      <c r="G85" s="45"/>
      <c r="AP85" s="6"/>
      <c r="BP85" s="6"/>
      <c r="BQ85" s="6"/>
      <c r="BR85" s="6"/>
      <c r="CJ85" s="6"/>
    </row>
    <row r="86" spans="1:161" ht="75">
      <c r="A86" s="95" t="s">
        <v>162</v>
      </c>
      <c r="B86" s="96" t="s">
        <v>163</v>
      </c>
      <c r="C86" s="45"/>
      <c r="D86" s="64"/>
      <c r="E86" s="64"/>
      <c r="F86" s="45">
        <v>10</v>
      </c>
      <c r="G86" s="45">
        <v>0</v>
      </c>
      <c r="BP86" s="6"/>
      <c r="BQ86" s="6"/>
      <c r="BR86" s="6"/>
      <c r="CJ86" s="6"/>
    </row>
    <row r="87" spans="1:161" ht="45">
      <c r="A87" s="95" t="s">
        <v>164</v>
      </c>
      <c r="B87" s="97" t="s">
        <v>165</v>
      </c>
      <c r="C87" s="45"/>
      <c r="D87" s="64"/>
      <c r="E87" s="64"/>
      <c r="F87" s="45"/>
      <c r="G87" s="45"/>
      <c r="BP87" s="6"/>
      <c r="BQ87" s="6"/>
      <c r="BR87" s="6"/>
      <c r="CJ87" s="6"/>
    </row>
    <row r="88" spans="1:161" ht="30">
      <c r="A88" s="98" t="s">
        <v>166</v>
      </c>
      <c r="B88" s="98" t="s">
        <v>167</v>
      </c>
      <c r="C88" s="64">
        <f>C89</f>
        <v>0</v>
      </c>
      <c r="D88" s="64">
        <f t="shared" ref="D88:G90" si="0">D89</f>
        <v>0</v>
      </c>
      <c r="E88" s="64">
        <f t="shared" si="0"/>
        <v>0</v>
      </c>
      <c r="F88" s="64">
        <f t="shared" si="0"/>
        <v>0</v>
      </c>
      <c r="G88" s="64">
        <f t="shared" si="0"/>
        <v>0</v>
      </c>
      <c r="CJ88" s="6"/>
    </row>
    <row r="89" spans="1:161" ht="45">
      <c r="A89" s="98" t="s">
        <v>168</v>
      </c>
      <c r="B89" s="98" t="s">
        <v>169</v>
      </c>
      <c r="C89" s="64">
        <f>C90</f>
        <v>0</v>
      </c>
      <c r="D89" s="64">
        <f t="shared" si="0"/>
        <v>0</v>
      </c>
      <c r="E89" s="64">
        <f t="shared" si="0"/>
        <v>0</v>
      </c>
      <c r="F89" s="64">
        <f t="shared" si="0"/>
        <v>0</v>
      </c>
      <c r="G89" s="64">
        <f t="shared" si="0"/>
        <v>0</v>
      </c>
      <c r="CJ89" s="6"/>
    </row>
    <row r="90" spans="1:161" ht="30">
      <c r="A90" s="97"/>
      <c r="B90" s="97" t="s">
        <v>170</v>
      </c>
      <c r="C90" s="64">
        <f>C91</f>
        <v>0</v>
      </c>
      <c r="D90" s="64">
        <f t="shared" si="0"/>
        <v>0</v>
      </c>
      <c r="E90" s="64">
        <f t="shared" si="0"/>
        <v>0</v>
      </c>
      <c r="F90" s="64">
        <f t="shared" si="0"/>
        <v>0</v>
      </c>
      <c r="G90" s="64">
        <f t="shared" si="0"/>
        <v>0</v>
      </c>
      <c r="CJ90" s="6"/>
    </row>
    <row r="91" spans="1:161">
      <c r="A91" s="97" t="s">
        <v>171</v>
      </c>
      <c r="B91" s="97" t="s">
        <v>172</v>
      </c>
      <c r="C91" s="45"/>
      <c r="D91" s="64"/>
      <c r="E91" s="45"/>
      <c r="F91" s="45"/>
      <c r="G91" s="45"/>
      <c r="CJ91" s="6"/>
    </row>
    <row r="92" spans="1:161">
      <c r="A92" s="98" t="s">
        <v>173</v>
      </c>
      <c r="B92" s="98" t="s">
        <v>174</v>
      </c>
      <c r="C92" s="64">
        <f>C93</f>
        <v>0</v>
      </c>
      <c r="D92" s="64">
        <f>D93</f>
        <v>0</v>
      </c>
      <c r="E92" s="64">
        <f>E93</f>
        <v>0</v>
      </c>
      <c r="F92" s="64">
        <f>F93</f>
        <v>134634</v>
      </c>
      <c r="G92" s="64">
        <f>G93</f>
        <v>212884</v>
      </c>
      <c r="CJ92" s="6"/>
    </row>
    <row r="93" spans="1:161" ht="30">
      <c r="A93" s="97" t="s">
        <v>175</v>
      </c>
      <c r="B93" s="97" t="s">
        <v>176</v>
      </c>
      <c r="C93" s="45"/>
      <c r="D93" s="64"/>
      <c r="E93" s="45"/>
      <c r="F93" s="45">
        <v>134634</v>
      </c>
      <c r="G93" s="45">
        <v>212884</v>
      </c>
      <c r="CJ93" s="6"/>
    </row>
    <row r="94" spans="1:161">
      <c r="CJ94" s="6"/>
    </row>
    <row r="95" spans="1:161" ht="15.75">
      <c r="B95" s="102" t="s">
        <v>429</v>
      </c>
      <c r="D95" s="104" t="s">
        <v>431</v>
      </c>
      <c r="CJ95" s="6"/>
    </row>
    <row r="96" spans="1:161">
      <c r="B96" s="103" t="s">
        <v>430</v>
      </c>
      <c r="D96" s="105" t="s">
        <v>432</v>
      </c>
      <c r="CJ96" s="6"/>
    </row>
    <row r="97" spans="88:88">
      <c r="CJ97" s="6"/>
    </row>
    <row r="98" spans="88:88">
      <c r="CJ98" s="6"/>
    </row>
    <row r="99" spans="88:88">
      <c r="CJ99" s="6"/>
    </row>
    <row r="100" spans="88:88">
      <c r="CJ100" s="6"/>
    </row>
    <row r="101" spans="88:88">
      <c r="CJ101" s="6"/>
    </row>
    <row r="102" spans="88:88">
      <c r="CJ102" s="6"/>
    </row>
    <row r="103" spans="88:88">
      <c r="CJ103" s="6"/>
    </row>
  </sheetData>
  <protectedRanges>
    <protectedRange sqref="C85:C86 C69:C81 C61 F85:G87 C29:C50 C54:C55 F69:G78 F80:G81 C17:C26 F61:G61 F29:G50 F54:G54 F17:G22 F24:G26 D23:G23 D55:G55 C57:G57 C64:G65 D79:G79" name="Zonă1" securityDescriptor="O:WDG:WDD:(A;;CC;;;AN)(A;;CC;;;AU)(A;;CC;;;WD)"/>
  </protectedRanges>
  <mergeCells count="31">
    <mergeCell ref="ET4:EX4"/>
    <mergeCell ref="EY4:FC4"/>
    <mergeCell ref="DP4:DT4"/>
    <mergeCell ref="DU4:DY4"/>
    <mergeCell ref="DZ4:ED4"/>
    <mergeCell ref="EE4:EI4"/>
    <mergeCell ref="EJ4:EN4"/>
    <mergeCell ref="EO4:ES4"/>
    <mergeCell ref="DK4:DO4"/>
    <mergeCell ref="CV4:CZ4"/>
    <mergeCell ref="DF4:DJ4"/>
    <mergeCell ref="DA4:DE4"/>
    <mergeCell ref="CQ4:CU4"/>
    <mergeCell ref="BC4:BG4"/>
    <mergeCell ref="CB4:CF4"/>
    <mergeCell ref="BM4:BQ4"/>
    <mergeCell ref="BR4:BV4"/>
    <mergeCell ref="CG4:CK4"/>
    <mergeCell ref="AX4:BB4"/>
    <mergeCell ref="AS4:AW4"/>
    <mergeCell ref="BW4:CA4"/>
    <mergeCell ref="CL4:CP4"/>
    <mergeCell ref="AN4:AR4"/>
    <mergeCell ref="H4:I4"/>
    <mergeCell ref="J4:N4"/>
    <mergeCell ref="O4:S4"/>
    <mergeCell ref="T4:X4"/>
    <mergeCell ref="Y4:AC4"/>
    <mergeCell ref="AD4:AH4"/>
    <mergeCell ref="AI4:AM4"/>
    <mergeCell ref="BH4:BL4"/>
  </mergeCells>
  <phoneticPr fontId="0" type="noConversion"/>
  <pageMargins left="0.75" right="0.75" top="1" bottom="1" header="0.5" footer="0.5"/>
  <pageSetup scale="68" orientation="portrait" r:id="rId1"/>
  <headerFooter alignWithMargins="0"/>
  <rowBreaks count="1" manualBreakCount="1">
    <brk id="66" max="159" man="1"/>
  </rowBreaks>
</worksheet>
</file>

<file path=xl/worksheets/sheet2.xml><?xml version="1.0" encoding="utf-8"?>
<worksheet xmlns="http://schemas.openxmlformats.org/spreadsheetml/2006/main" xmlns:r="http://schemas.openxmlformats.org/officeDocument/2006/relationships">
  <sheetPr>
    <tabColor rgb="FFCC00CC"/>
  </sheetPr>
  <dimension ref="A1:IJ200"/>
  <sheetViews>
    <sheetView tabSelected="1" zoomScale="90" zoomScaleNormal="90" workbookViewId="0">
      <pane xSplit="3" ySplit="6" topLeftCell="D7" activePane="bottomRight" state="frozen"/>
      <selection activeCell="B2" sqref="B2"/>
      <selection pane="topRight" activeCell="B2" sqref="B2"/>
      <selection pane="bottomLeft" activeCell="B2" sqref="B2"/>
      <selection pane="bottomRight" activeCell="I1" sqref="I1:I65536"/>
    </sheetView>
  </sheetViews>
  <sheetFormatPr defaultRowHeight="15"/>
  <cols>
    <col min="1" max="1" width="13.42578125" style="1" bestFit="1" customWidth="1"/>
    <col min="2" max="2" width="71.28515625" style="4" customWidth="1"/>
    <col min="3" max="3" width="7.85546875" style="4" customWidth="1"/>
    <col min="4" max="4" width="15.42578125" style="4" customWidth="1"/>
    <col min="5" max="5" width="15.5703125" style="4" customWidth="1"/>
    <col min="6" max="6" width="15.7109375" style="4" hidden="1" customWidth="1"/>
    <col min="7" max="7" width="15.5703125" style="4" bestFit="1" customWidth="1"/>
    <col min="8" max="8" width="14.7109375" style="4" bestFit="1" customWidth="1"/>
    <col min="9" max="16384" width="9.140625" style="5"/>
  </cols>
  <sheetData>
    <row r="1" spans="1:8" ht="17.25">
      <c r="B1" s="2" t="s">
        <v>434</v>
      </c>
      <c r="C1" s="3"/>
    </row>
    <row r="2" spans="1:8">
      <c r="B2" s="3"/>
      <c r="C2" s="3"/>
    </row>
    <row r="3" spans="1:8">
      <c r="B3" s="3"/>
      <c r="C3" s="3"/>
      <c r="D3" s="6"/>
    </row>
    <row r="4" spans="1:8">
      <c r="D4" s="7"/>
      <c r="E4" s="7"/>
      <c r="F4" s="8"/>
      <c r="G4" s="9"/>
      <c r="H4" s="10" t="s">
        <v>424</v>
      </c>
    </row>
    <row r="5" spans="1:8" s="14" customFormat="1" ht="75">
      <c r="A5" s="11" t="s">
        <v>1</v>
      </c>
      <c r="B5" s="12" t="s">
        <v>2</v>
      </c>
      <c r="C5" s="12"/>
      <c r="D5" s="12" t="s">
        <v>177</v>
      </c>
      <c r="E5" s="13" t="s">
        <v>178</v>
      </c>
      <c r="F5" s="13" t="s">
        <v>179</v>
      </c>
      <c r="G5" s="12" t="s">
        <v>180</v>
      </c>
      <c r="H5" s="12" t="s">
        <v>181</v>
      </c>
    </row>
    <row r="6" spans="1:8">
      <c r="A6" s="15"/>
      <c r="B6" s="16" t="s">
        <v>182</v>
      </c>
      <c r="C6" s="16"/>
      <c r="D6" s="17">
        <v>1</v>
      </c>
      <c r="E6" s="17">
        <v>2</v>
      </c>
      <c r="F6" s="17">
        <v>3</v>
      </c>
      <c r="G6" s="17">
        <v>4</v>
      </c>
      <c r="H6" s="17" t="s">
        <v>183</v>
      </c>
    </row>
    <row r="7" spans="1:8" s="20" customFormat="1" ht="16.5" customHeight="1">
      <c r="A7" s="18" t="s">
        <v>184</v>
      </c>
      <c r="B7" s="19" t="s">
        <v>185</v>
      </c>
      <c r="C7" s="53">
        <f t="shared" ref="C7:H7" si="0">+C8+C16</f>
        <v>0</v>
      </c>
      <c r="D7" s="53">
        <f t="shared" si="0"/>
        <v>291775850</v>
      </c>
      <c r="E7" s="53">
        <f t="shared" si="0"/>
        <v>297057060</v>
      </c>
      <c r="F7" s="53">
        <f t="shared" si="0"/>
        <v>0</v>
      </c>
      <c r="G7" s="53">
        <f t="shared" si="0"/>
        <v>163861077</v>
      </c>
      <c r="H7" s="53">
        <f t="shared" si="0"/>
        <v>39551923</v>
      </c>
    </row>
    <row r="8" spans="1:8" s="20" customFormat="1">
      <c r="A8" s="18" t="s">
        <v>186</v>
      </c>
      <c r="B8" s="21" t="s">
        <v>187</v>
      </c>
      <c r="C8" s="54">
        <f t="shared" ref="C8:H8" si="1">+C9+C10+C13+C11+C12+C15+C170</f>
        <v>0</v>
      </c>
      <c r="D8" s="54">
        <f t="shared" si="1"/>
        <v>291775850</v>
      </c>
      <c r="E8" s="54">
        <f t="shared" si="1"/>
        <v>297057060</v>
      </c>
      <c r="F8" s="54">
        <f t="shared" si="1"/>
        <v>0</v>
      </c>
      <c r="G8" s="54">
        <f t="shared" si="1"/>
        <v>163861077</v>
      </c>
      <c r="H8" s="54">
        <f t="shared" si="1"/>
        <v>39551923</v>
      </c>
    </row>
    <row r="9" spans="1:8" s="20" customFormat="1">
      <c r="A9" s="18" t="s">
        <v>188</v>
      </c>
      <c r="B9" s="21" t="s">
        <v>189</v>
      </c>
      <c r="C9" s="54">
        <f t="shared" ref="C9:H9" si="2">+C23</f>
        <v>0</v>
      </c>
      <c r="D9" s="54">
        <f t="shared" si="2"/>
        <v>3940500</v>
      </c>
      <c r="E9" s="54">
        <f t="shared" si="2"/>
        <v>3940500</v>
      </c>
      <c r="F9" s="54">
        <f t="shared" si="2"/>
        <v>0</v>
      </c>
      <c r="G9" s="54">
        <f t="shared" si="2"/>
        <v>1443846</v>
      </c>
      <c r="H9" s="54">
        <f t="shared" si="2"/>
        <v>432296</v>
      </c>
    </row>
    <row r="10" spans="1:8" s="20" customFormat="1" ht="16.5" customHeight="1">
      <c r="A10" s="18" t="s">
        <v>190</v>
      </c>
      <c r="B10" s="21" t="s">
        <v>191</v>
      </c>
      <c r="C10" s="54">
        <f t="shared" ref="C10:H10" si="3">+C44</f>
        <v>0</v>
      </c>
      <c r="D10" s="54">
        <f t="shared" si="3"/>
        <v>171823640</v>
      </c>
      <c r="E10" s="54">
        <f t="shared" si="3"/>
        <v>177104850</v>
      </c>
      <c r="F10" s="54">
        <f t="shared" si="3"/>
        <v>0</v>
      </c>
      <c r="G10" s="54">
        <f t="shared" si="3"/>
        <v>116157435</v>
      </c>
      <c r="H10" s="54">
        <f t="shared" si="3"/>
        <v>25784606</v>
      </c>
    </row>
    <row r="11" spans="1:8" s="20" customFormat="1">
      <c r="A11" s="18" t="s">
        <v>192</v>
      </c>
      <c r="B11" s="21" t="s">
        <v>193</v>
      </c>
      <c r="C11" s="54">
        <f t="shared" ref="C11:H11" si="4">+C71</f>
        <v>0</v>
      </c>
      <c r="D11" s="54">
        <f t="shared" si="4"/>
        <v>0</v>
      </c>
      <c r="E11" s="54">
        <f t="shared" si="4"/>
        <v>0</v>
      </c>
      <c r="F11" s="54">
        <f t="shared" si="4"/>
        <v>0</v>
      </c>
      <c r="G11" s="54">
        <f t="shared" si="4"/>
        <v>0</v>
      </c>
      <c r="H11" s="54">
        <f t="shared" si="4"/>
        <v>0</v>
      </c>
    </row>
    <row r="12" spans="1:8" s="20" customFormat="1" ht="30">
      <c r="A12" s="18"/>
      <c r="B12" s="21" t="s">
        <v>194</v>
      </c>
      <c r="C12" s="54">
        <f t="shared" ref="C12:H12" si="5">C171</f>
        <v>0</v>
      </c>
      <c r="D12" s="54">
        <f t="shared" si="5"/>
        <v>100418710</v>
      </c>
      <c r="E12" s="54">
        <f t="shared" si="5"/>
        <v>100418710</v>
      </c>
      <c r="F12" s="54">
        <f t="shared" si="5"/>
        <v>0</v>
      </c>
      <c r="G12" s="54">
        <f t="shared" si="5"/>
        <v>40704728</v>
      </c>
      <c r="H12" s="54">
        <f t="shared" si="5"/>
        <v>10664230</v>
      </c>
    </row>
    <row r="13" spans="1:8" s="20" customFormat="1" ht="16.5" customHeight="1">
      <c r="A13" s="18" t="s">
        <v>195</v>
      </c>
      <c r="B13" s="21" t="s">
        <v>196</v>
      </c>
      <c r="C13" s="54">
        <f t="shared" ref="C13:H13" si="6">C176</f>
        <v>0</v>
      </c>
      <c r="D13" s="54">
        <f t="shared" si="6"/>
        <v>15593000</v>
      </c>
      <c r="E13" s="54">
        <f t="shared" si="6"/>
        <v>15593000</v>
      </c>
      <c r="F13" s="54">
        <f t="shared" si="6"/>
        <v>0</v>
      </c>
      <c r="G13" s="54">
        <f t="shared" si="6"/>
        <v>6597066</v>
      </c>
      <c r="H13" s="54">
        <f t="shared" si="6"/>
        <v>2719464</v>
      </c>
    </row>
    <row r="14" spans="1:8" s="20" customFormat="1" ht="30">
      <c r="A14" s="18" t="s">
        <v>197</v>
      </c>
      <c r="B14" s="21" t="s">
        <v>198</v>
      </c>
      <c r="C14" s="54">
        <f t="shared" ref="C14:H14" si="7">C183</f>
        <v>0</v>
      </c>
      <c r="D14" s="54">
        <f t="shared" si="7"/>
        <v>0</v>
      </c>
      <c r="E14" s="54">
        <f t="shared" si="7"/>
        <v>0</v>
      </c>
      <c r="F14" s="54">
        <f t="shared" si="7"/>
        <v>0</v>
      </c>
      <c r="G14" s="54">
        <f t="shared" si="7"/>
        <v>0</v>
      </c>
      <c r="H14" s="54">
        <f t="shared" si="7"/>
        <v>0</v>
      </c>
    </row>
    <row r="15" spans="1:8" s="20" customFormat="1" ht="16.5" customHeight="1">
      <c r="A15" s="18" t="s">
        <v>199</v>
      </c>
      <c r="B15" s="21" t="s">
        <v>199</v>
      </c>
      <c r="C15" s="54">
        <f t="shared" ref="C15:H15" si="8">C74</f>
        <v>0</v>
      </c>
      <c r="D15" s="54">
        <f t="shared" si="8"/>
        <v>0</v>
      </c>
      <c r="E15" s="54">
        <f t="shared" si="8"/>
        <v>0</v>
      </c>
      <c r="F15" s="54">
        <f t="shared" si="8"/>
        <v>0</v>
      </c>
      <c r="G15" s="54">
        <f t="shared" si="8"/>
        <v>0</v>
      </c>
      <c r="H15" s="54">
        <f t="shared" si="8"/>
        <v>0</v>
      </c>
    </row>
    <row r="16" spans="1:8" s="20" customFormat="1" ht="16.5" customHeight="1">
      <c r="A16" s="18" t="s">
        <v>200</v>
      </c>
      <c r="B16" s="21" t="s">
        <v>201</v>
      </c>
      <c r="C16" s="54">
        <f t="shared" ref="C16:H17" si="9">C78</f>
        <v>0</v>
      </c>
      <c r="D16" s="54">
        <f t="shared" si="9"/>
        <v>0</v>
      </c>
      <c r="E16" s="54">
        <f t="shared" si="9"/>
        <v>0</v>
      </c>
      <c r="F16" s="54">
        <f t="shared" si="9"/>
        <v>0</v>
      </c>
      <c r="G16" s="54">
        <f t="shared" si="9"/>
        <v>0</v>
      </c>
      <c r="H16" s="54">
        <f t="shared" si="9"/>
        <v>0</v>
      </c>
    </row>
    <row r="17" spans="1:244" s="20" customFormat="1">
      <c r="A17" s="18" t="s">
        <v>202</v>
      </c>
      <c r="B17" s="21" t="s">
        <v>203</v>
      </c>
      <c r="C17" s="54">
        <f t="shared" si="9"/>
        <v>0</v>
      </c>
      <c r="D17" s="54">
        <f t="shared" si="9"/>
        <v>0</v>
      </c>
      <c r="E17" s="54">
        <f t="shared" si="9"/>
        <v>0</v>
      </c>
      <c r="F17" s="54">
        <f t="shared" si="9"/>
        <v>0</v>
      </c>
      <c r="G17" s="54">
        <f t="shared" si="9"/>
        <v>0</v>
      </c>
      <c r="H17" s="54">
        <f t="shared" si="9"/>
        <v>0</v>
      </c>
    </row>
    <row r="18" spans="1:244" s="20" customFormat="1" ht="30">
      <c r="A18" s="18"/>
      <c r="B18" s="21" t="s">
        <v>204</v>
      </c>
      <c r="C18" s="54">
        <f t="shared" ref="C18:H18" si="10">C170+C182</f>
        <v>0</v>
      </c>
      <c r="D18" s="54">
        <f t="shared" si="10"/>
        <v>0</v>
      </c>
      <c r="E18" s="54">
        <f t="shared" si="10"/>
        <v>0</v>
      </c>
      <c r="F18" s="54">
        <f t="shared" si="10"/>
        <v>0</v>
      </c>
      <c r="G18" s="54">
        <f t="shared" si="10"/>
        <v>-1041998</v>
      </c>
      <c r="H18" s="54">
        <f t="shared" si="10"/>
        <v>-48673</v>
      </c>
    </row>
    <row r="19" spans="1:244" s="20" customFormat="1" ht="16.5" customHeight="1">
      <c r="A19" s="18" t="s">
        <v>205</v>
      </c>
      <c r="B19" s="21" t="s">
        <v>206</v>
      </c>
      <c r="C19" s="54">
        <f t="shared" ref="C19:H19" si="11">+C20+C16</f>
        <v>0</v>
      </c>
      <c r="D19" s="54">
        <f t="shared" si="11"/>
        <v>291775850</v>
      </c>
      <c r="E19" s="54">
        <f t="shared" si="11"/>
        <v>297057060</v>
      </c>
      <c r="F19" s="54">
        <f t="shared" si="11"/>
        <v>0</v>
      </c>
      <c r="G19" s="54">
        <f t="shared" si="11"/>
        <v>163861077</v>
      </c>
      <c r="H19" s="54">
        <f t="shared" si="11"/>
        <v>39551923</v>
      </c>
    </row>
    <row r="20" spans="1:244" s="20" customFormat="1">
      <c r="A20" s="18" t="s">
        <v>207</v>
      </c>
      <c r="B20" s="21" t="s">
        <v>187</v>
      </c>
      <c r="C20" s="54">
        <f t="shared" ref="C20:H20" si="12">C9+C10+C11+C12+C13+C15+C170</f>
        <v>0</v>
      </c>
      <c r="D20" s="54">
        <f t="shared" si="12"/>
        <v>291775850</v>
      </c>
      <c r="E20" s="54">
        <f t="shared" si="12"/>
        <v>297057060</v>
      </c>
      <c r="F20" s="54">
        <f t="shared" si="12"/>
        <v>0</v>
      </c>
      <c r="G20" s="54">
        <f t="shared" si="12"/>
        <v>163861077</v>
      </c>
      <c r="H20" s="54">
        <f t="shared" si="12"/>
        <v>39551923</v>
      </c>
    </row>
    <row r="21" spans="1:244" s="20" customFormat="1" ht="16.5" customHeight="1">
      <c r="A21" s="22" t="s">
        <v>208</v>
      </c>
      <c r="B21" s="21" t="s">
        <v>209</v>
      </c>
      <c r="C21" s="54">
        <f t="shared" ref="C21:H21" si="13">+C22+C77+C170</f>
        <v>0</v>
      </c>
      <c r="D21" s="54">
        <f t="shared" si="13"/>
        <v>276182850</v>
      </c>
      <c r="E21" s="54">
        <f t="shared" si="13"/>
        <v>281464060</v>
      </c>
      <c r="F21" s="54">
        <f t="shared" si="13"/>
        <v>0</v>
      </c>
      <c r="G21" s="54">
        <f t="shared" si="13"/>
        <v>157264011</v>
      </c>
      <c r="H21" s="54">
        <f t="shared" si="13"/>
        <v>36832459</v>
      </c>
    </row>
    <row r="22" spans="1:244" s="20" customFormat="1" ht="16.5" customHeight="1">
      <c r="A22" s="18" t="s">
        <v>210</v>
      </c>
      <c r="B22" s="21" t="s">
        <v>187</v>
      </c>
      <c r="C22" s="54">
        <f t="shared" ref="C22:H22" si="14">+C23+C44+C71+C171+C74</f>
        <v>0</v>
      </c>
      <c r="D22" s="54">
        <f t="shared" si="14"/>
        <v>276182850</v>
      </c>
      <c r="E22" s="54">
        <f t="shared" si="14"/>
        <v>281464060</v>
      </c>
      <c r="F22" s="54">
        <f t="shared" si="14"/>
        <v>0</v>
      </c>
      <c r="G22" s="54">
        <f t="shared" si="14"/>
        <v>158306009</v>
      </c>
      <c r="H22" s="54">
        <f t="shared" si="14"/>
        <v>36881132</v>
      </c>
    </row>
    <row r="23" spans="1:244" s="20" customFormat="1">
      <c r="A23" s="18" t="s">
        <v>211</v>
      </c>
      <c r="B23" s="21" t="s">
        <v>189</v>
      </c>
      <c r="C23" s="54">
        <f t="shared" ref="C23:H23" si="15">+C24+C36+C34</f>
        <v>0</v>
      </c>
      <c r="D23" s="54">
        <f t="shared" si="15"/>
        <v>3940500</v>
      </c>
      <c r="E23" s="54">
        <f t="shared" si="15"/>
        <v>3940500</v>
      </c>
      <c r="F23" s="54">
        <f t="shared" si="15"/>
        <v>0</v>
      </c>
      <c r="G23" s="54">
        <f t="shared" si="15"/>
        <v>1443846</v>
      </c>
      <c r="H23" s="54">
        <f t="shared" si="15"/>
        <v>432296</v>
      </c>
    </row>
    <row r="24" spans="1:244" s="20" customFormat="1" ht="16.5" customHeight="1">
      <c r="A24" s="18" t="s">
        <v>212</v>
      </c>
      <c r="B24" s="21" t="s">
        <v>213</v>
      </c>
      <c r="C24" s="54">
        <f t="shared" ref="C24:H24" si="16">C25+C28+C29+C30+C32+C26+C27+C31</f>
        <v>0</v>
      </c>
      <c r="D24" s="54">
        <f t="shared" si="16"/>
        <v>3792140</v>
      </c>
      <c r="E24" s="54">
        <f t="shared" si="16"/>
        <v>3792140</v>
      </c>
      <c r="F24" s="54">
        <f t="shared" si="16"/>
        <v>0</v>
      </c>
      <c r="G24" s="54">
        <f t="shared" si="16"/>
        <v>1353934</v>
      </c>
      <c r="H24" s="54">
        <f t="shared" si="16"/>
        <v>364634</v>
      </c>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row>
    <row r="25" spans="1:244" s="20" customFormat="1" ht="16.5" customHeight="1">
      <c r="A25" s="23" t="s">
        <v>214</v>
      </c>
      <c r="B25" s="24" t="s">
        <v>215</v>
      </c>
      <c r="C25" s="55"/>
      <c r="D25" s="56">
        <v>3169490</v>
      </c>
      <c r="E25" s="56">
        <v>3169490</v>
      </c>
      <c r="F25" s="56"/>
      <c r="G25" s="45">
        <v>1137094</v>
      </c>
      <c r="H25" s="45">
        <v>280502</v>
      </c>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row>
    <row r="26" spans="1:244" s="20" customFormat="1">
      <c r="A26" s="23"/>
      <c r="B26" s="24" t="s">
        <v>216</v>
      </c>
      <c r="C26" s="55"/>
      <c r="D26" s="56">
        <v>411490</v>
      </c>
      <c r="E26" s="56">
        <v>411490</v>
      </c>
      <c r="F26" s="56"/>
      <c r="G26" s="45">
        <v>155997</v>
      </c>
      <c r="H26" s="45">
        <v>39766</v>
      </c>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row>
    <row r="27" spans="1:244" s="20" customFormat="1">
      <c r="A27" s="23"/>
      <c r="B27" s="24" t="s">
        <v>217</v>
      </c>
      <c r="C27" s="55"/>
      <c r="D27" s="56">
        <v>24040</v>
      </c>
      <c r="E27" s="56">
        <v>24040</v>
      </c>
      <c r="F27" s="56"/>
      <c r="G27" s="45">
        <v>7733</v>
      </c>
      <c r="H27" s="45">
        <v>2008</v>
      </c>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row>
    <row r="28" spans="1:244" s="20" customFormat="1" ht="16.5" customHeight="1">
      <c r="A28" s="23" t="s">
        <v>218</v>
      </c>
      <c r="B28" s="25" t="s">
        <v>219</v>
      </c>
      <c r="C28" s="55"/>
      <c r="D28" s="56">
        <v>13000</v>
      </c>
      <c r="E28" s="56">
        <v>13000</v>
      </c>
      <c r="F28" s="56"/>
      <c r="G28" s="45">
        <v>6494</v>
      </c>
      <c r="H28" s="45">
        <v>1872</v>
      </c>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row>
    <row r="29" spans="1:244" s="20" customFormat="1" ht="16.5" customHeight="1">
      <c r="A29" s="23" t="s">
        <v>220</v>
      </c>
      <c r="B29" s="25" t="s">
        <v>221</v>
      </c>
      <c r="C29" s="55"/>
      <c r="D29" s="56">
        <v>300</v>
      </c>
      <c r="E29" s="56">
        <v>300</v>
      </c>
      <c r="F29" s="56"/>
      <c r="G29" s="45">
        <v>60</v>
      </c>
      <c r="H29" s="45">
        <v>0</v>
      </c>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row>
    <row r="30" spans="1:244" ht="16.5" customHeight="1">
      <c r="A30" s="23"/>
      <c r="B30" s="25" t="s">
        <v>222</v>
      </c>
      <c r="C30" s="55"/>
      <c r="D30" s="56"/>
      <c r="E30" s="56"/>
      <c r="F30" s="56"/>
      <c r="G30" s="45"/>
      <c r="H30" s="45"/>
    </row>
    <row r="31" spans="1:244" s="20" customFormat="1" ht="16.5" customHeight="1">
      <c r="A31" s="23"/>
      <c r="B31" s="101" t="s">
        <v>428</v>
      </c>
      <c r="C31" s="55"/>
      <c r="D31" s="56">
        <v>149540</v>
      </c>
      <c r="E31" s="56">
        <v>149540</v>
      </c>
      <c r="F31" s="56"/>
      <c r="G31" s="45">
        <v>40122</v>
      </c>
      <c r="H31" s="45">
        <v>40122</v>
      </c>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row>
    <row r="32" spans="1:244" ht="16.5" customHeight="1">
      <c r="A32" s="23" t="s">
        <v>223</v>
      </c>
      <c r="B32" s="25" t="s">
        <v>224</v>
      </c>
      <c r="C32" s="55"/>
      <c r="D32" s="56">
        <v>24280</v>
      </c>
      <c r="E32" s="56">
        <v>24280</v>
      </c>
      <c r="F32" s="56"/>
      <c r="G32" s="45">
        <v>6434</v>
      </c>
      <c r="H32" s="45">
        <v>364</v>
      </c>
    </row>
    <row r="33" spans="1:244" ht="16.5" customHeight="1">
      <c r="A33" s="23"/>
      <c r="B33" s="25" t="s">
        <v>225</v>
      </c>
      <c r="C33" s="55"/>
      <c r="D33" s="56"/>
      <c r="E33" s="56"/>
      <c r="F33" s="56"/>
      <c r="G33" s="45"/>
      <c r="H33" s="45"/>
    </row>
    <row r="34" spans="1:244" ht="16.5" customHeight="1">
      <c r="A34" s="23"/>
      <c r="B34" s="21" t="s">
        <v>226</v>
      </c>
      <c r="C34" s="55">
        <f t="shared" ref="C34:H34" si="17">C35</f>
        <v>0</v>
      </c>
      <c r="D34" s="55">
        <f t="shared" si="17"/>
        <v>63040</v>
      </c>
      <c r="E34" s="55">
        <f t="shared" si="17"/>
        <v>63040</v>
      </c>
      <c r="F34" s="55">
        <f t="shared" si="17"/>
        <v>0</v>
      </c>
      <c r="G34" s="55">
        <f t="shared" si="17"/>
        <v>59450</v>
      </c>
      <c r="H34" s="55">
        <f t="shared" si="17"/>
        <v>59450</v>
      </c>
    </row>
    <row r="35" spans="1:244" ht="16.5" customHeight="1">
      <c r="A35" s="23"/>
      <c r="B35" s="25" t="s">
        <v>227</v>
      </c>
      <c r="C35" s="55"/>
      <c r="D35" s="56">
        <v>63040</v>
      </c>
      <c r="E35" s="56">
        <v>63040</v>
      </c>
      <c r="F35" s="56"/>
      <c r="G35" s="45">
        <v>59450</v>
      </c>
      <c r="H35" s="45">
        <v>59450</v>
      </c>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row>
    <row r="36" spans="1:244" ht="16.5" customHeight="1">
      <c r="A36" s="18" t="s">
        <v>228</v>
      </c>
      <c r="B36" s="21" t="s">
        <v>229</v>
      </c>
      <c r="C36" s="54">
        <f t="shared" ref="C36:H36" si="18">+C37+C38+C39+C40+C41+C42+C43</f>
        <v>0</v>
      </c>
      <c r="D36" s="54">
        <f t="shared" si="18"/>
        <v>85320</v>
      </c>
      <c r="E36" s="54">
        <f t="shared" si="18"/>
        <v>85320</v>
      </c>
      <c r="F36" s="54">
        <f t="shared" si="18"/>
        <v>0</v>
      </c>
      <c r="G36" s="54">
        <f t="shared" si="18"/>
        <v>30462</v>
      </c>
      <c r="H36" s="54">
        <f t="shared" si="18"/>
        <v>8212</v>
      </c>
      <c r="I36" s="20"/>
    </row>
    <row r="37" spans="1:244" ht="16.5" customHeight="1">
      <c r="A37" s="23" t="s">
        <v>230</v>
      </c>
      <c r="B37" s="25" t="s">
        <v>231</v>
      </c>
      <c r="C37" s="55"/>
      <c r="D37" s="56"/>
      <c r="E37" s="56"/>
      <c r="F37" s="56"/>
      <c r="G37" s="45"/>
      <c r="H37" s="45"/>
    </row>
    <row r="38" spans="1:244" ht="16.5" customHeight="1">
      <c r="A38" s="23" t="s">
        <v>232</v>
      </c>
      <c r="B38" s="25" t="s">
        <v>233</v>
      </c>
      <c r="C38" s="55"/>
      <c r="D38" s="56"/>
      <c r="E38" s="56"/>
      <c r="F38" s="56"/>
      <c r="G38" s="45"/>
      <c r="H38" s="45"/>
    </row>
    <row r="39" spans="1:244" s="20" customFormat="1" ht="16.5" customHeight="1">
      <c r="A39" s="23" t="s">
        <v>234</v>
      </c>
      <c r="B39" s="25" t="s">
        <v>235</v>
      </c>
      <c r="C39" s="55"/>
      <c r="D39" s="56"/>
      <c r="E39" s="56"/>
      <c r="F39" s="56"/>
      <c r="G39" s="45"/>
      <c r="H39" s="4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row>
    <row r="40" spans="1:244" ht="16.5" customHeight="1">
      <c r="A40" s="23" t="s">
        <v>236</v>
      </c>
      <c r="B40" s="26" t="s">
        <v>237</v>
      </c>
      <c r="C40" s="55"/>
      <c r="D40" s="56"/>
      <c r="E40" s="56"/>
      <c r="F40" s="56"/>
      <c r="G40" s="45"/>
      <c r="H40" s="45"/>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c r="ID40" s="20"/>
      <c r="IE40" s="20"/>
      <c r="IF40" s="20"/>
      <c r="IG40" s="20"/>
      <c r="IH40" s="20"/>
      <c r="II40" s="20"/>
      <c r="IJ40" s="20"/>
    </row>
    <row r="41" spans="1:244" ht="16.5" customHeight="1">
      <c r="A41" s="23" t="s">
        <v>238</v>
      </c>
      <c r="B41" s="26" t="s">
        <v>41</v>
      </c>
      <c r="C41" s="55"/>
      <c r="D41" s="56"/>
      <c r="E41" s="56"/>
      <c r="F41" s="56"/>
      <c r="G41" s="45"/>
      <c r="H41" s="45"/>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c r="IE41" s="20"/>
      <c r="IF41" s="20"/>
      <c r="IG41" s="20"/>
      <c r="IH41" s="20"/>
      <c r="II41" s="20"/>
      <c r="IJ41" s="20"/>
    </row>
    <row r="42" spans="1:244" ht="16.5" customHeight="1">
      <c r="A42" s="23"/>
      <c r="B42" s="26" t="s">
        <v>239</v>
      </c>
      <c r="C42" s="55"/>
      <c r="D42" s="56">
        <v>85320</v>
      </c>
      <c r="E42" s="56">
        <v>85320</v>
      </c>
      <c r="F42" s="56"/>
      <c r="G42" s="45">
        <v>30462</v>
      </c>
      <c r="H42" s="45">
        <v>8212</v>
      </c>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c r="IE42" s="20"/>
      <c r="IF42" s="20"/>
      <c r="IG42" s="20"/>
      <c r="IH42" s="20"/>
      <c r="II42" s="20"/>
      <c r="IJ42" s="20"/>
    </row>
    <row r="43" spans="1:244" ht="16.5" customHeight="1">
      <c r="A43" s="23"/>
      <c r="B43" s="26" t="s">
        <v>240</v>
      </c>
      <c r="C43" s="55"/>
      <c r="D43" s="56"/>
      <c r="E43" s="56"/>
      <c r="F43" s="56"/>
      <c r="G43" s="45"/>
      <c r="H43" s="45"/>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c r="HR43" s="20"/>
      <c r="HS43" s="20"/>
      <c r="HT43" s="20"/>
      <c r="HU43" s="20"/>
      <c r="HV43" s="20"/>
      <c r="HW43" s="20"/>
      <c r="HX43" s="20"/>
      <c r="HY43" s="20"/>
      <c r="HZ43" s="20"/>
      <c r="IA43" s="20"/>
      <c r="IB43" s="20"/>
      <c r="IC43" s="20"/>
      <c r="ID43" s="20"/>
      <c r="IE43" s="20"/>
      <c r="IF43" s="20"/>
      <c r="IG43" s="20"/>
      <c r="IH43" s="20"/>
      <c r="II43" s="20"/>
      <c r="IJ43" s="20"/>
    </row>
    <row r="44" spans="1:244" ht="16.5" customHeight="1">
      <c r="A44" s="18" t="s">
        <v>241</v>
      </c>
      <c r="B44" s="21" t="s">
        <v>191</v>
      </c>
      <c r="C44" s="54">
        <f t="shared" ref="C44:H44" si="19">+C45+C59+C58+C61+C64+C66+C67+C68+C65</f>
        <v>0</v>
      </c>
      <c r="D44" s="54">
        <f t="shared" si="19"/>
        <v>171823640</v>
      </c>
      <c r="E44" s="54">
        <f t="shared" si="19"/>
        <v>177104850</v>
      </c>
      <c r="F44" s="54">
        <f t="shared" si="19"/>
        <v>0</v>
      </c>
      <c r="G44" s="54">
        <f t="shared" si="19"/>
        <v>116157435</v>
      </c>
      <c r="H44" s="54">
        <f t="shared" si="19"/>
        <v>25784606</v>
      </c>
      <c r="I44" s="20"/>
    </row>
    <row r="45" spans="1:244" ht="16.5" customHeight="1">
      <c r="A45" s="18" t="s">
        <v>242</v>
      </c>
      <c r="B45" s="21" t="s">
        <v>243</v>
      </c>
      <c r="C45" s="54">
        <f t="shared" ref="C45:H45" si="20">+C46+C47+C48+C49+C50+C51+C52+C53+C55</f>
        <v>0</v>
      </c>
      <c r="D45" s="54">
        <f t="shared" si="20"/>
        <v>171812640</v>
      </c>
      <c r="E45" s="54">
        <f t="shared" si="20"/>
        <v>177093850</v>
      </c>
      <c r="F45" s="54">
        <f t="shared" si="20"/>
        <v>0</v>
      </c>
      <c r="G45" s="54">
        <f t="shared" si="20"/>
        <v>116152397</v>
      </c>
      <c r="H45" s="54">
        <f t="shared" si="20"/>
        <v>25784181</v>
      </c>
    </row>
    <row r="46" spans="1:244" s="20" customFormat="1" ht="16.5" customHeight="1">
      <c r="A46" s="23" t="s">
        <v>244</v>
      </c>
      <c r="B46" s="25" t="s">
        <v>245</v>
      </c>
      <c r="C46" s="55"/>
      <c r="D46" s="56">
        <v>22000</v>
      </c>
      <c r="E46" s="56">
        <v>22000</v>
      </c>
      <c r="F46" s="56"/>
      <c r="G46" s="45">
        <v>5237</v>
      </c>
      <c r="H46" s="45">
        <v>1255</v>
      </c>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row>
    <row r="47" spans="1:244" s="20" customFormat="1" ht="16.5" customHeight="1">
      <c r="A47" s="23" t="s">
        <v>246</v>
      </c>
      <c r="B47" s="25" t="s">
        <v>247</v>
      </c>
      <c r="C47" s="55"/>
      <c r="D47" s="56">
        <v>3000</v>
      </c>
      <c r="E47" s="56">
        <v>3000</v>
      </c>
      <c r="F47" s="56"/>
      <c r="G47" s="45">
        <v>485</v>
      </c>
      <c r="H47" s="45">
        <v>485</v>
      </c>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row>
    <row r="48" spans="1:244" ht="16.5" customHeight="1">
      <c r="A48" s="23" t="s">
        <v>248</v>
      </c>
      <c r="B48" s="25" t="s">
        <v>249</v>
      </c>
      <c r="C48" s="55"/>
      <c r="D48" s="56">
        <v>72000</v>
      </c>
      <c r="E48" s="56">
        <v>72000</v>
      </c>
      <c r="F48" s="56"/>
      <c r="G48" s="45">
        <v>29027</v>
      </c>
      <c r="H48" s="45">
        <v>8027</v>
      </c>
    </row>
    <row r="49" spans="1:244" ht="16.5" customHeight="1">
      <c r="A49" s="23" t="s">
        <v>250</v>
      </c>
      <c r="B49" s="25" t="s">
        <v>251</v>
      </c>
      <c r="C49" s="55"/>
      <c r="D49" s="56">
        <v>5000</v>
      </c>
      <c r="E49" s="56">
        <v>5000</v>
      </c>
      <c r="F49" s="56"/>
      <c r="G49" s="45">
        <v>1438</v>
      </c>
      <c r="H49" s="45">
        <v>438</v>
      </c>
    </row>
    <row r="50" spans="1:244" ht="16.5" customHeight="1">
      <c r="A50" s="23" t="s">
        <v>252</v>
      </c>
      <c r="B50" s="25" t="s">
        <v>253</v>
      </c>
      <c r="C50" s="55"/>
      <c r="D50" s="56">
        <v>15000</v>
      </c>
      <c r="E50" s="56">
        <v>15000</v>
      </c>
      <c r="F50" s="56"/>
      <c r="G50" s="45">
        <v>2500</v>
      </c>
      <c r="H50" s="45">
        <v>0</v>
      </c>
    </row>
    <row r="51" spans="1:244" ht="16.5" customHeight="1">
      <c r="A51" s="23" t="s">
        <v>254</v>
      </c>
      <c r="B51" s="25" t="s">
        <v>255</v>
      </c>
      <c r="C51" s="55"/>
      <c r="D51" s="56"/>
      <c r="E51" s="56"/>
      <c r="F51" s="56"/>
      <c r="G51" s="45"/>
      <c r="H51" s="45"/>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20"/>
      <c r="FY51" s="20"/>
      <c r="FZ51" s="20"/>
      <c r="GA51" s="20"/>
      <c r="GB51" s="20"/>
      <c r="GC51" s="20"/>
      <c r="GD51" s="20"/>
      <c r="GE51" s="20"/>
      <c r="GF51" s="20"/>
      <c r="GG51" s="20"/>
      <c r="GH51" s="20"/>
      <c r="GI51" s="20"/>
      <c r="GJ51" s="20"/>
      <c r="GK51" s="20"/>
      <c r="GL51" s="20"/>
      <c r="GM51" s="20"/>
      <c r="GN51" s="20"/>
      <c r="GO51" s="20"/>
      <c r="GP51" s="20"/>
      <c r="GQ51" s="20"/>
      <c r="GR51" s="20"/>
      <c r="GS51" s="20"/>
      <c r="GT51" s="20"/>
      <c r="GU51" s="20"/>
      <c r="GV51" s="20"/>
      <c r="GW51" s="20"/>
      <c r="GX51" s="20"/>
      <c r="GY51" s="20"/>
      <c r="GZ51" s="20"/>
      <c r="HA51" s="20"/>
      <c r="HB51" s="20"/>
      <c r="HC51" s="20"/>
      <c r="HD51" s="20"/>
      <c r="HE51" s="20"/>
      <c r="HF51" s="20"/>
      <c r="HG51" s="20"/>
      <c r="HH51" s="20"/>
      <c r="HI51" s="20"/>
      <c r="HJ51" s="20"/>
      <c r="HK51" s="20"/>
      <c r="HL51" s="20"/>
      <c r="HM51" s="20"/>
      <c r="HN51" s="20"/>
      <c r="HO51" s="20"/>
      <c r="HP51" s="20"/>
      <c r="HQ51" s="20"/>
      <c r="HR51" s="20"/>
      <c r="HS51" s="20"/>
      <c r="HT51" s="20"/>
      <c r="HU51" s="20"/>
      <c r="HV51" s="20"/>
      <c r="HW51" s="20"/>
      <c r="HX51" s="20"/>
      <c r="HY51" s="20"/>
      <c r="HZ51" s="20"/>
      <c r="IA51" s="20"/>
      <c r="IB51" s="20"/>
      <c r="IC51" s="20"/>
      <c r="ID51" s="20"/>
      <c r="IE51" s="20"/>
      <c r="IF51" s="20"/>
      <c r="IG51" s="20"/>
      <c r="IH51" s="20"/>
      <c r="II51" s="20"/>
      <c r="IJ51" s="20"/>
    </row>
    <row r="52" spans="1:244" ht="16.5" customHeight="1">
      <c r="A52" s="23" t="s">
        <v>256</v>
      </c>
      <c r="B52" s="25" t="s">
        <v>257</v>
      </c>
      <c r="C52" s="55"/>
      <c r="D52" s="56">
        <v>64000</v>
      </c>
      <c r="E52" s="56">
        <v>64000</v>
      </c>
      <c r="F52" s="56"/>
      <c r="G52" s="45">
        <v>19979</v>
      </c>
      <c r="H52" s="45">
        <v>4979</v>
      </c>
      <c r="I52" s="20"/>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row>
    <row r="53" spans="1:244" ht="16.5" customHeight="1">
      <c r="A53" s="18" t="s">
        <v>258</v>
      </c>
      <c r="B53" s="21" t="s">
        <v>259</v>
      </c>
      <c r="C53" s="57">
        <f t="shared" ref="C53:H53" si="21">+C54+C88</f>
        <v>0</v>
      </c>
      <c r="D53" s="57">
        <f t="shared" si="21"/>
        <v>171489640</v>
      </c>
      <c r="E53" s="57">
        <f t="shared" si="21"/>
        <v>176770850</v>
      </c>
      <c r="F53" s="57">
        <f t="shared" si="21"/>
        <v>0</v>
      </c>
      <c r="G53" s="57">
        <f t="shared" si="21"/>
        <v>116050222</v>
      </c>
      <c r="H53" s="57">
        <f t="shared" si="21"/>
        <v>25761240</v>
      </c>
      <c r="I53" s="27"/>
    </row>
    <row r="54" spans="1:244" ht="16.5" customHeight="1">
      <c r="A54" s="28"/>
      <c r="B54" s="29" t="s">
        <v>260</v>
      </c>
      <c r="C54" s="58"/>
      <c r="D54" s="56">
        <v>84000</v>
      </c>
      <c r="E54" s="56">
        <v>84000</v>
      </c>
      <c r="F54" s="56"/>
      <c r="G54" s="45">
        <v>33318</v>
      </c>
      <c r="H54" s="45">
        <v>9658</v>
      </c>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20"/>
      <c r="FS54" s="20"/>
      <c r="FT54" s="20"/>
      <c r="FU54" s="20"/>
      <c r="FV54" s="20"/>
      <c r="FW54" s="20"/>
      <c r="FX54" s="20"/>
      <c r="FY54" s="20"/>
      <c r="FZ54" s="20"/>
      <c r="GA54" s="20"/>
      <c r="GB54" s="20"/>
      <c r="GC54" s="20"/>
      <c r="GD54" s="20"/>
      <c r="GE54" s="20"/>
      <c r="GF54" s="20"/>
      <c r="GG54" s="20"/>
      <c r="GH54" s="20"/>
      <c r="GI54" s="20"/>
      <c r="GJ54" s="20"/>
      <c r="GK54" s="20"/>
      <c r="GL54" s="20"/>
      <c r="GM54" s="20"/>
      <c r="GN54" s="20"/>
      <c r="GO54" s="20"/>
      <c r="GP54" s="20"/>
      <c r="GQ54" s="20"/>
      <c r="GR54" s="20"/>
      <c r="GS54" s="20"/>
      <c r="GT54" s="20"/>
      <c r="GU54" s="20"/>
      <c r="GV54" s="20"/>
      <c r="GW54" s="20"/>
      <c r="GX54" s="20"/>
      <c r="GY54" s="20"/>
      <c r="GZ54" s="20"/>
      <c r="HA54" s="20"/>
      <c r="HB54" s="20"/>
      <c r="HC54" s="20"/>
      <c r="HD54" s="20"/>
      <c r="HE54" s="20"/>
      <c r="HF54" s="20"/>
      <c r="HG54" s="20"/>
      <c r="HH54" s="20"/>
      <c r="HI54" s="20"/>
      <c r="HJ54" s="20"/>
      <c r="HK54" s="20"/>
      <c r="HL54" s="20"/>
      <c r="HM54" s="20"/>
      <c r="HN54" s="20"/>
      <c r="HO54" s="20"/>
      <c r="HP54" s="20"/>
      <c r="HQ54" s="20"/>
      <c r="HR54" s="20"/>
      <c r="HS54" s="20"/>
      <c r="HT54" s="20"/>
      <c r="HU54" s="20"/>
      <c r="HV54" s="20"/>
      <c r="HW54" s="20"/>
      <c r="HX54" s="20"/>
      <c r="HY54" s="20"/>
      <c r="HZ54" s="20"/>
      <c r="IA54" s="20"/>
      <c r="IB54" s="20"/>
      <c r="IC54" s="20"/>
      <c r="ID54" s="20"/>
      <c r="IE54" s="20"/>
      <c r="IF54" s="20"/>
      <c r="IG54" s="20"/>
      <c r="IH54" s="20"/>
      <c r="II54" s="20"/>
      <c r="IJ54" s="20"/>
    </row>
    <row r="55" spans="1:244" s="20" customFormat="1" ht="16.5" customHeight="1">
      <c r="A55" s="23" t="s">
        <v>261</v>
      </c>
      <c r="B55" s="25" t="s">
        <v>262</v>
      </c>
      <c r="C55" s="55"/>
      <c r="D55" s="56">
        <v>142000</v>
      </c>
      <c r="E55" s="56">
        <v>142000</v>
      </c>
      <c r="F55" s="56"/>
      <c r="G55" s="45">
        <v>43509</v>
      </c>
      <c r="H55" s="45">
        <v>7757</v>
      </c>
    </row>
    <row r="56" spans="1:244" s="27" customFormat="1" ht="16.5" customHeight="1">
      <c r="A56" s="23"/>
      <c r="B56" s="25" t="s">
        <v>263</v>
      </c>
      <c r="C56" s="55"/>
      <c r="D56" s="56"/>
      <c r="E56" s="56"/>
      <c r="F56" s="56"/>
      <c r="G56" s="45"/>
      <c r="H56" s="45"/>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c r="GB56" s="20"/>
      <c r="GC56" s="20"/>
      <c r="GD56" s="20"/>
      <c r="GE56" s="20"/>
      <c r="GF56" s="20"/>
      <c r="GG56" s="20"/>
      <c r="GH56" s="20"/>
      <c r="GI56" s="20"/>
      <c r="GJ56" s="20"/>
      <c r="GK56" s="20"/>
      <c r="GL56" s="20"/>
      <c r="GM56" s="20"/>
      <c r="GN56" s="20"/>
      <c r="GO56" s="20"/>
      <c r="GP56" s="20"/>
      <c r="GQ56" s="20"/>
      <c r="GR56" s="20"/>
      <c r="GS56" s="20"/>
      <c r="GT56" s="20"/>
      <c r="GU56" s="20"/>
      <c r="GV56" s="20"/>
      <c r="GW56" s="20"/>
      <c r="GX56" s="20"/>
      <c r="GY56" s="20"/>
      <c r="GZ56" s="20"/>
      <c r="HA56" s="20"/>
      <c r="HB56" s="20"/>
      <c r="HC56" s="20"/>
      <c r="HD56" s="20"/>
      <c r="HE56" s="20"/>
      <c r="HF56" s="20"/>
      <c r="HG56" s="20"/>
      <c r="HH56" s="20"/>
      <c r="HI56" s="20"/>
      <c r="HJ56" s="20"/>
      <c r="HK56" s="20"/>
      <c r="HL56" s="20"/>
      <c r="HM56" s="20"/>
      <c r="HN56" s="20"/>
      <c r="HO56" s="20"/>
      <c r="HP56" s="20"/>
      <c r="HQ56" s="20"/>
      <c r="HR56" s="20"/>
      <c r="HS56" s="20"/>
      <c r="HT56" s="20"/>
      <c r="HU56" s="20"/>
      <c r="HV56" s="20"/>
      <c r="HW56" s="20"/>
      <c r="HX56" s="20"/>
      <c r="HY56" s="20"/>
      <c r="HZ56" s="20"/>
      <c r="IA56" s="20"/>
      <c r="IB56" s="20"/>
      <c r="IC56" s="20"/>
      <c r="ID56" s="20"/>
      <c r="IE56" s="20"/>
      <c r="IF56" s="20"/>
      <c r="IG56" s="20"/>
      <c r="IH56" s="20"/>
      <c r="II56" s="20"/>
      <c r="IJ56" s="20"/>
    </row>
    <row r="57" spans="1:244" ht="16.5" customHeight="1">
      <c r="A57" s="23"/>
      <c r="B57" s="25" t="s">
        <v>264</v>
      </c>
      <c r="C57" s="55"/>
      <c r="D57" s="56">
        <v>66000</v>
      </c>
      <c r="E57" s="56">
        <v>66000</v>
      </c>
      <c r="F57" s="56"/>
      <c r="G57" s="45">
        <v>21674</v>
      </c>
      <c r="H57" s="45">
        <v>5460</v>
      </c>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20"/>
      <c r="FY57" s="20"/>
      <c r="FZ57" s="20"/>
      <c r="GA57" s="20"/>
      <c r="GB57" s="20"/>
      <c r="GC57" s="20"/>
      <c r="GD57" s="20"/>
      <c r="GE57" s="20"/>
      <c r="GF57" s="20"/>
      <c r="GG57" s="20"/>
      <c r="GH57" s="20"/>
      <c r="GI57" s="20"/>
      <c r="GJ57" s="20"/>
      <c r="GK57" s="20"/>
      <c r="GL57" s="20"/>
      <c r="GM57" s="20"/>
      <c r="GN57" s="20"/>
      <c r="GO57" s="20"/>
      <c r="GP57" s="20"/>
      <c r="GQ57" s="20"/>
      <c r="GR57" s="20"/>
      <c r="GS57" s="20"/>
      <c r="GT57" s="20"/>
      <c r="GU57" s="20"/>
      <c r="GV57" s="20"/>
      <c r="GW57" s="20"/>
      <c r="GX57" s="20"/>
      <c r="GY57" s="20"/>
      <c r="GZ57" s="20"/>
      <c r="HA57" s="20"/>
      <c r="HB57" s="20"/>
      <c r="HC57" s="20"/>
      <c r="HD57" s="20"/>
      <c r="HE57" s="20"/>
      <c r="HF57" s="20"/>
      <c r="HG57" s="20"/>
      <c r="HH57" s="20"/>
      <c r="HI57" s="20"/>
      <c r="HJ57" s="20"/>
      <c r="HK57" s="20"/>
      <c r="HL57" s="20"/>
      <c r="HM57" s="20"/>
      <c r="HN57" s="20"/>
      <c r="HO57" s="20"/>
      <c r="HP57" s="20"/>
      <c r="HQ57" s="20"/>
      <c r="HR57" s="20"/>
      <c r="HS57" s="20"/>
      <c r="HT57" s="20"/>
      <c r="HU57" s="20"/>
      <c r="HV57" s="20"/>
      <c r="HW57" s="20"/>
      <c r="HX57" s="20"/>
      <c r="HY57" s="20"/>
      <c r="HZ57" s="20"/>
      <c r="IA57" s="20"/>
      <c r="IB57" s="20"/>
      <c r="IC57" s="20"/>
      <c r="ID57" s="20"/>
      <c r="IE57" s="20"/>
      <c r="IF57" s="20"/>
      <c r="IG57" s="20"/>
      <c r="IH57" s="20"/>
      <c r="II57" s="20"/>
      <c r="IJ57" s="20"/>
    </row>
    <row r="58" spans="1:244" s="20" customFormat="1" ht="16.5" customHeight="1">
      <c r="A58" s="18" t="s">
        <v>265</v>
      </c>
      <c r="B58" s="25" t="s">
        <v>266</v>
      </c>
      <c r="C58" s="55"/>
      <c r="D58" s="56"/>
      <c r="E58" s="56"/>
      <c r="F58" s="56"/>
      <c r="G58" s="45"/>
      <c r="H58" s="4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row>
    <row r="59" spans="1:244" s="20" customFormat="1" ht="16.5" customHeight="1">
      <c r="A59" s="18" t="s">
        <v>267</v>
      </c>
      <c r="B59" s="21" t="s">
        <v>268</v>
      </c>
      <c r="C59" s="59">
        <f t="shared" ref="C59:H59" si="22">+C60</f>
        <v>0</v>
      </c>
      <c r="D59" s="59">
        <f t="shared" si="22"/>
        <v>4000</v>
      </c>
      <c r="E59" s="59">
        <f t="shared" si="22"/>
        <v>4000</v>
      </c>
      <c r="F59" s="59">
        <f t="shared" si="22"/>
        <v>0</v>
      </c>
      <c r="G59" s="59">
        <f t="shared" si="22"/>
        <v>3914</v>
      </c>
      <c r="H59" s="59">
        <f t="shared" si="22"/>
        <v>0</v>
      </c>
      <c r="I59" s="5"/>
    </row>
    <row r="60" spans="1:244" s="20" customFormat="1" ht="16.5" customHeight="1">
      <c r="A60" s="23" t="s">
        <v>269</v>
      </c>
      <c r="B60" s="25" t="s">
        <v>270</v>
      </c>
      <c r="C60" s="55"/>
      <c r="D60" s="56">
        <v>4000</v>
      </c>
      <c r="E60" s="56">
        <v>4000</v>
      </c>
      <c r="F60" s="56"/>
      <c r="G60" s="45">
        <v>3914</v>
      </c>
      <c r="H60" s="45">
        <v>0</v>
      </c>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row>
    <row r="61" spans="1:244" s="20" customFormat="1" ht="16.5" customHeight="1">
      <c r="A61" s="18" t="s">
        <v>271</v>
      </c>
      <c r="B61" s="21" t="s">
        <v>272</v>
      </c>
      <c r="C61" s="54">
        <f t="shared" ref="C61:H61" si="23">+C62+C63</f>
        <v>0</v>
      </c>
      <c r="D61" s="54">
        <f t="shared" si="23"/>
        <v>0</v>
      </c>
      <c r="E61" s="54">
        <f t="shared" si="23"/>
        <v>0</v>
      </c>
      <c r="F61" s="54">
        <f t="shared" si="23"/>
        <v>0</v>
      </c>
      <c r="G61" s="54">
        <f t="shared" si="23"/>
        <v>0</v>
      </c>
      <c r="H61" s="54">
        <f t="shared" si="23"/>
        <v>0</v>
      </c>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row>
    <row r="62" spans="1:244" ht="16.5" customHeight="1">
      <c r="A62" s="18" t="s">
        <v>273</v>
      </c>
      <c r="B62" s="25" t="s">
        <v>274</v>
      </c>
      <c r="C62" s="55"/>
      <c r="D62" s="56"/>
      <c r="E62" s="56"/>
      <c r="F62" s="56"/>
      <c r="G62" s="45"/>
      <c r="H62" s="45"/>
    </row>
    <row r="63" spans="1:244" s="20" customFormat="1" ht="16.5" customHeight="1">
      <c r="A63" s="18" t="s">
        <v>275</v>
      </c>
      <c r="B63" s="25" t="s">
        <v>276</v>
      </c>
      <c r="C63" s="55"/>
      <c r="D63" s="56"/>
      <c r="E63" s="56"/>
      <c r="F63" s="56"/>
      <c r="G63" s="45"/>
      <c r="H63" s="4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row>
    <row r="64" spans="1:244" ht="16.5" customHeight="1">
      <c r="A64" s="23" t="s">
        <v>277</v>
      </c>
      <c r="B64" s="25" t="s">
        <v>278</v>
      </c>
      <c r="C64" s="55"/>
      <c r="D64" s="56">
        <v>2000</v>
      </c>
      <c r="E64" s="56">
        <v>2000</v>
      </c>
      <c r="F64" s="56"/>
      <c r="G64" s="45">
        <v>497</v>
      </c>
      <c r="H64" s="45">
        <v>125</v>
      </c>
    </row>
    <row r="65" spans="1:244" ht="16.5" customHeight="1">
      <c r="A65" s="23" t="s">
        <v>279</v>
      </c>
      <c r="B65" s="24" t="s">
        <v>280</v>
      </c>
      <c r="C65" s="55"/>
      <c r="D65" s="56"/>
      <c r="E65" s="56"/>
      <c r="F65" s="56"/>
      <c r="G65" s="45"/>
      <c r="H65" s="45"/>
    </row>
    <row r="66" spans="1:244" ht="16.5" customHeight="1">
      <c r="A66" s="23" t="s">
        <v>281</v>
      </c>
      <c r="B66" s="25" t="s">
        <v>282</v>
      </c>
      <c r="C66" s="55"/>
      <c r="D66" s="56"/>
      <c r="E66" s="56"/>
      <c r="F66" s="56"/>
      <c r="G66" s="45"/>
      <c r="H66" s="45"/>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20"/>
      <c r="EI66" s="20"/>
      <c r="EJ66" s="20"/>
      <c r="EK66" s="20"/>
      <c r="EL66" s="20"/>
      <c r="EM66" s="20"/>
      <c r="EN66" s="20"/>
      <c r="EO66" s="20"/>
      <c r="EP66" s="20"/>
      <c r="EQ66" s="20"/>
      <c r="ER66" s="20"/>
      <c r="ES66" s="20"/>
      <c r="ET66" s="20"/>
      <c r="EU66" s="20"/>
      <c r="EV66" s="20"/>
      <c r="EW66" s="20"/>
      <c r="EX66" s="20"/>
      <c r="EY66" s="20"/>
      <c r="EZ66" s="20"/>
      <c r="FA66" s="20"/>
      <c r="FB66" s="20"/>
      <c r="FC66" s="20"/>
      <c r="FD66" s="20"/>
      <c r="FE66" s="20"/>
      <c r="FF66" s="20"/>
      <c r="FG66" s="20"/>
      <c r="FH66" s="20"/>
      <c r="FI66" s="20"/>
      <c r="FJ66" s="20"/>
      <c r="FK66" s="20"/>
      <c r="FL66" s="20"/>
      <c r="FM66" s="20"/>
      <c r="FN66" s="20"/>
      <c r="FO66" s="20"/>
      <c r="FP66" s="20"/>
      <c r="FQ66" s="20"/>
      <c r="FR66" s="20"/>
      <c r="FS66" s="20"/>
      <c r="FT66" s="20"/>
      <c r="FU66" s="20"/>
      <c r="FV66" s="20"/>
      <c r="FW66" s="20"/>
      <c r="FX66" s="20"/>
      <c r="FY66" s="20"/>
      <c r="FZ66" s="20"/>
      <c r="GA66" s="20"/>
      <c r="GB66" s="20"/>
      <c r="GC66" s="20"/>
      <c r="GD66" s="20"/>
      <c r="GE66" s="20"/>
      <c r="GF66" s="20"/>
      <c r="GG66" s="20"/>
      <c r="GH66" s="20"/>
      <c r="GI66" s="20"/>
      <c r="GJ66" s="20"/>
      <c r="GK66" s="20"/>
      <c r="GL66" s="20"/>
      <c r="GM66" s="20"/>
      <c r="GN66" s="20"/>
      <c r="GO66" s="20"/>
      <c r="GP66" s="20"/>
      <c r="GQ66" s="20"/>
      <c r="GR66" s="20"/>
      <c r="GS66" s="20"/>
      <c r="GT66" s="20"/>
      <c r="GU66" s="20"/>
      <c r="GV66" s="20"/>
      <c r="GW66" s="20"/>
      <c r="GX66" s="20"/>
      <c r="GY66" s="20"/>
      <c r="GZ66" s="20"/>
      <c r="HA66" s="20"/>
      <c r="HB66" s="20"/>
      <c r="HC66" s="20"/>
      <c r="HD66" s="20"/>
      <c r="HE66" s="20"/>
      <c r="HF66" s="20"/>
      <c r="HG66" s="20"/>
      <c r="HH66" s="20"/>
      <c r="HI66" s="20"/>
      <c r="HJ66" s="20"/>
      <c r="HK66" s="20"/>
      <c r="HL66" s="20"/>
      <c r="HM66" s="20"/>
      <c r="HN66" s="20"/>
      <c r="HO66" s="20"/>
      <c r="HP66" s="20"/>
      <c r="HQ66" s="20"/>
      <c r="HR66" s="20"/>
      <c r="HS66" s="20"/>
      <c r="HT66" s="20"/>
      <c r="HU66" s="20"/>
      <c r="HV66" s="20"/>
      <c r="HW66" s="20"/>
      <c r="HX66" s="20"/>
      <c r="HY66" s="20"/>
      <c r="HZ66" s="20"/>
      <c r="IA66" s="20"/>
      <c r="IB66" s="20"/>
      <c r="IC66" s="20"/>
      <c r="ID66" s="20"/>
      <c r="IE66" s="20"/>
      <c r="IF66" s="20"/>
      <c r="IG66" s="20"/>
      <c r="IH66" s="20"/>
      <c r="II66" s="20"/>
      <c r="IJ66" s="20"/>
    </row>
    <row r="67" spans="1:244" ht="16.5" customHeight="1">
      <c r="A67" s="23" t="s">
        <v>283</v>
      </c>
      <c r="B67" s="25" t="s">
        <v>284</v>
      </c>
      <c r="C67" s="55"/>
      <c r="D67" s="56"/>
      <c r="E67" s="56"/>
      <c r="F67" s="56"/>
      <c r="G67" s="45"/>
      <c r="H67" s="45"/>
      <c r="I67" s="20"/>
    </row>
    <row r="68" spans="1:244" ht="16.5" customHeight="1">
      <c r="A68" s="18" t="s">
        <v>285</v>
      </c>
      <c r="B68" s="21" t="s">
        <v>286</v>
      </c>
      <c r="C68" s="59">
        <f t="shared" ref="C68:H68" si="24">+C69+C70</f>
        <v>0</v>
      </c>
      <c r="D68" s="59">
        <f t="shared" si="24"/>
        <v>5000</v>
      </c>
      <c r="E68" s="59">
        <f t="shared" si="24"/>
        <v>5000</v>
      </c>
      <c r="F68" s="59">
        <f t="shared" si="24"/>
        <v>0</v>
      </c>
      <c r="G68" s="59">
        <f t="shared" si="24"/>
        <v>627</v>
      </c>
      <c r="H68" s="59">
        <f t="shared" si="24"/>
        <v>300</v>
      </c>
    </row>
    <row r="69" spans="1:244" ht="16.5" customHeight="1">
      <c r="A69" s="23" t="s">
        <v>287</v>
      </c>
      <c r="B69" s="25" t="s">
        <v>288</v>
      </c>
      <c r="C69" s="55"/>
      <c r="D69" s="56"/>
      <c r="E69" s="56"/>
      <c r="F69" s="56"/>
      <c r="G69" s="45"/>
      <c r="H69" s="45"/>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FI69" s="20"/>
      <c r="FJ69" s="20"/>
      <c r="FK69" s="20"/>
      <c r="FL69" s="20"/>
      <c r="FM69" s="20"/>
      <c r="FN69" s="20"/>
      <c r="FO69" s="20"/>
      <c r="FP69" s="20"/>
      <c r="FQ69" s="20"/>
      <c r="FR69" s="20"/>
      <c r="FS69" s="20"/>
      <c r="FT69" s="20"/>
      <c r="FU69" s="20"/>
      <c r="FV69" s="20"/>
      <c r="FW69" s="20"/>
      <c r="FX69" s="20"/>
      <c r="FY69" s="20"/>
      <c r="FZ69" s="20"/>
      <c r="GA69" s="20"/>
      <c r="GB69" s="20"/>
      <c r="GC69" s="20"/>
      <c r="GD69" s="20"/>
      <c r="GE69" s="20"/>
      <c r="GF69" s="20"/>
      <c r="GG69" s="20"/>
      <c r="GH69" s="20"/>
      <c r="GI69" s="20"/>
      <c r="GJ69" s="20"/>
      <c r="GK69" s="20"/>
      <c r="GL69" s="20"/>
      <c r="GM69" s="20"/>
      <c r="GN69" s="20"/>
      <c r="GO69" s="20"/>
      <c r="GP69" s="20"/>
      <c r="GQ69" s="20"/>
      <c r="GR69" s="20"/>
      <c r="GS69" s="20"/>
      <c r="GT69" s="20"/>
      <c r="GU69" s="20"/>
      <c r="GV69" s="20"/>
      <c r="GW69" s="20"/>
      <c r="GX69" s="20"/>
      <c r="GY69" s="20"/>
      <c r="GZ69" s="20"/>
      <c r="HA69" s="20"/>
      <c r="HB69" s="20"/>
      <c r="HC69" s="20"/>
      <c r="HD69" s="20"/>
      <c r="HE69" s="20"/>
      <c r="HF69" s="20"/>
      <c r="HG69" s="20"/>
      <c r="HH69" s="20"/>
      <c r="HI69" s="20"/>
      <c r="HJ69" s="20"/>
      <c r="HK69" s="20"/>
      <c r="HL69" s="20"/>
      <c r="HM69" s="20"/>
      <c r="HN69" s="20"/>
      <c r="HO69" s="20"/>
      <c r="HP69" s="20"/>
      <c r="HQ69" s="20"/>
      <c r="HR69" s="20"/>
      <c r="HS69" s="20"/>
      <c r="HT69" s="20"/>
      <c r="HU69" s="20"/>
      <c r="HV69" s="20"/>
      <c r="HW69" s="20"/>
      <c r="HX69" s="20"/>
      <c r="HY69" s="20"/>
      <c r="HZ69" s="20"/>
      <c r="IA69" s="20"/>
      <c r="IB69" s="20"/>
      <c r="IC69" s="20"/>
      <c r="ID69" s="20"/>
      <c r="IE69" s="20"/>
      <c r="IF69" s="20"/>
      <c r="IG69" s="20"/>
      <c r="IH69" s="20"/>
      <c r="II69" s="20"/>
      <c r="IJ69" s="20"/>
    </row>
    <row r="70" spans="1:244" s="20" customFormat="1" ht="16.5" customHeight="1">
      <c r="A70" s="23" t="s">
        <v>289</v>
      </c>
      <c r="B70" s="25" t="s">
        <v>290</v>
      </c>
      <c r="C70" s="55"/>
      <c r="D70" s="56">
        <v>5000</v>
      </c>
      <c r="E70" s="56">
        <v>5000</v>
      </c>
      <c r="F70" s="56"/>
      <c r="G70" s="60">
        <v>627</v>
      </c>
      <c r="H70" s="60">
        <v>300</v>
      </c>
    </row>
    <row r="71" spans="1:244" ht="16.5" customHeight="1">
      <c r="A71" s="18" t="s">
        <v>291</v>
      </c>
      <c r="B71" s="21" t="s">
        <v>193</v>
      </c>
      <c r="C71" s="53">
        <f>+C72</f>
        <v>0</v>
      </c>
      <c r="D71" s="53">
        <f t="shared" ref="D71:H72" si="25">+D72</f>
        <v>0</v>
      </c>
      <c r="E71" s="53">
        <f t="shared" si="25"/>
        <v>0</v>
      </c>
      <c r="F71" s="53">
        <f t="shared" si="25"/>
        <v>0</v>
      </c>
      <c r="G71" s="53">
        <f t="shared" si="25"/>
        <v>0</v>
      </c>
      <c r="H71" s="53">
        <f t="shared" si="25"/>
        <v>0</v>
      </c>
      <c r="I71" s="20"/>
    </row>
    <row r="72" spans="1:244" ht="16.5" customHeight="1">
      <c r="A72" s="30" t="s">
        <v>292</v>
      </c>
      <c r="B72" s="21" t="s">
        <v>293</v>
      </c>
      <c r="C72" s="53">
        <f>+C73</f>
        <v>0</v>
      </c>
      <c r="D72" s="53">
        <f t="shared" si="25"/>
        <v>0</v>
      </c>
      <c r="E72" s="53">
        <f t="shared" si="25"/>
        <v>0</v>
      </c>
      <c r="F72" s="53">
        <f t="shared" si="25"/>
        <v>0</v>
      </c>
      <c r="G72" s="53">
        <f t="shared" si="25"/>
        <v>0</v>
      </c>
      <c r="H72" s="53">
        <f t="shared" si="25"/>
        <v>0</v>
      </c>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c r="EJ72" s="20"/>
      <c r="EK72" s="20"/>
      <c r="EL72" s="20"/>
      <c r="EM72" s="20"/>
      <c r="EN72" s="20"/>
      <c r="EO72" s="20"/>
      <c r="EP72" s="20"/>
      <c r="EQ72" s="20"/>
      <c r="ER72" s="20"/>
      <c r="ES72" s="20"/>
      <c r="ET72" s="20"/>
      <c r="EU72" s="20"/>
      <c r="EV72" s="20"/>
      <c r="EW72" s="20"/>
      <c r="EX72" s="20"/>
      <c r="EY72" s="20"/>
      <c r="EZ72" s="20"/>
      <c r="FA72" s="20"/>
      <c r="FB72" s="20"/>
      <c r="FC72" s="20"/>
      <c r="FD72" s="20"/>
      <c r="FE72" s="20"/>
      <c r="FF72" s="20"/>
      <c r="FG72" s="20"/>
      <c r="FH72" s="20"/>
      <c r="FI72" s="20"/>
      <c r="FJ72" s="20"/>
      <c r="FK72" s="20"/>
      <c r="FL72" s="20"/>
      <c r="FM72" s="20"/>
      <c r="FN72" s="20"/>
      <c r="FO72" s="20"/>
      <c r="FP72" s="20"/>
      <c r="FQ72" s="20"/>
      <c r="FR72" s="20"/>
      <c r="FS72" s="20"/>
      <c r="FT72" s="20"/>
      <c r="FU72" s="20"/>
      <c r="FV72" s="20"/>
      <c r="FW72" s="20"/>
      <c r="FX72" s="20"/>
      <c r="FY72" s="20"/>
      <c r="FZ72" s="20"/>
      <c r="GA72" s="20"/>
      <c r="GB72" s="20"/>
      <c r="GC72" s="20"/>
      <c r="GD72" s="20"/>
      <c r="GE72" s="20"/>
      <c r="GF72" s="20"/>
      <c r="GG72" s="20"/>
      <c r="GH72" s="20"/>
      <c r="GI72" s="20"/>
      <c r="GJ72" s="20"/>
      <c r="GK72" s="20"/>
      <c r="GL72" s="20"/>
      <c r="GM72" s="20"/>
      <c r="GN72" s="20"/>
      <c r="GO72" s="20"/>
      <c r="GP72" s="20"/>
      <c r="GQ72" s="20"/>
      <c r="GR72" s="20"/>
      <c r="GS72" s="20"/>
      <c r="GT72" s="20"/>
      <c r="GU72" s="20"/>
      <c r="GV72" s="20"/>
      <c r="GW72" s="20"/>
      <c r="GX72" s="20"/>
      <c r="GY72" s="20"/>
      <c r="GZ72" s="20"/>
      <c r="HA72" s="20"/>
      <c r="HB72" s="20"/>
      <c r="HC72" s="20"/>
      <c r="HD72" s="20"/>
      <c r="HE72" s="20"/>
      <c r="HF72" s="20"/>
      <c r="HG72" s="20"/>
      <c r="HH72" s="20"/>
      <c r="HI72" s="20"/>
      <c r="HJ72" s="20"/>
      <c r="HK72" s="20"/>
      <c r="HL72" s="20"/>
      <c r="HM72" s="20"/>
      <c r="HN72" s="20"/>
      <c r="HO72" s="20"/>
      <c r="HP72" s="20"/>
      <c r="HQ72" s="20"/>
      <c r="HR72" s="20"/>
      <c r="HS72" s="20"/>
      <c r="HT72" s="20"/>
      <c r="HU72" s="20"/>
      <c r="HV72" s="20"/>
      <c r="HW72" s="20"/>
      <c r="HX72" s="20"/>
      <c r="HY72" s="20"/>
      <c r="HZ72" s="20"/>
      <c r="IA72" s="20"/>
      <c r="IB72" s="20"/>
      <c r="IC72" s="20"/>
      <c r="ID72" s="20"/>
      <c r="IE72" s="20"/>
      <c r="IF72" s="20"/>
      <c r="IG72" s="20"/>
      <c r="IH72" s="20"/>
      <c r="II72" s="20"/>
      <c r="IJ72" s="20"/>
    </row>
    <row r="73" spans="1:244" s="20" customFormat="1" ht="16.5" customHeight="1">
      <c r="A73" s="30" t="s">
        <v>294</v>
      </c>
      <c r="B73" s="25" t="s">
        <v>295</v>
      </c>
      <c r="C73" s="55"/>
      <c r="D73" s="56"/>
      <c r="E73" s="56"/>
      <c r="F73" s="56"/>
      <c r="G73" s="45"/>
      <c r="H73" s="45"/>
    </row>
    <row r="74" spans="1:244" s="20" customFormat="1" ht="16.5" customHeight="1">
      <c r="A74" s="30"/>
      <c r="B74" s="31" t="s">
        <v>199</v>
      </c>
      <c r="C74" s="55">
        <f t="shared" ref="C74:H74" si="26">C75+C76</f>
        <v>0</v>
      </c>
      <c r="D74" s="55">
        <f t="shared" si="26"/>
        <v>0</v>
      </c>
      <c r="E74" s="55">
        <f t="shared" si="26"/>
        <v>0</v>
      </c>
      <c r="F74" s="55">
        <f t="shared" si="26"/>
        <v>0</v>
      </c>
      <c r="G74" s="55">
        <f t="shared" si="26"/>
        <v>0</v>
      </c>
      <c r="H74" s="55">
        <f t="shared" si="26"/>
        <v>0</v>
      </c>
    </row>
    <row r="75" spans="1:244" s="20" customFormat="1" ht="16.5" customHeight="1">
      <c r="A75" s="30"/>
      <c r="B75" s="32" t="s">
        <v>296</v>
      </c>
      <c r="C75" s="55"/>
      <c r="D75" s="56"/>
      <c r="E75" s="56"/>
      <c r="F75" s="56"/>
      <c r="G75" s="45"/>
      <c r="H75" s="45"/>
    </row>
    <row r="76" spans="1:244" ht="16.5" customHeight="1">
      <c r="A76" s="30"/>
      <c r="B76" s="32" t="s">
        <v>297</v>
      </c>
      <c r="C76" s="55"/>
      <c r="D76" s="56"/>
      <c r="E76" s="56"/>
      <c r="F76" s="56"/>
      <c r="G76" s="45"/>
      <c r="H76" s="45"/>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c r="FQ76" s="20"/>
      <c r="FR76" s="20"/>
      <c r="FS76" s="20"/>
      <c r="FT76" s="20"/>
      <c r="FU76" s="20"/>
      <c r="FV76" s="20"/>
      <c r="FW76" s="20"/>
      <c r="FX76" s="20"/>
      <c r="FY76" s="20"/>
      <c r="FZ76" s="20"/>
      <c r="GA76" s="20"/>
      <c r="GB76" s="20"/>
      <c r="GC76" s="20"/>
      <c r="GD76" s="20"/>
      <c r="GE76" s="20"/>
      <c r="GF76" s="20"/>
      <c r="GG76" s="20"/>
      <c r="GH76" s="20"/>
      <c r="GI76" s="20"/>
      <c r="GJ76" s="20"/>
      <c r="GK76" s="20"/>
      <c r="GL76" s="20"/>
      <c r="GM76" s="20"/>
      <c r="GN76" s="20"/>
      <c r="GO76" s="20"/>
      <c r="GP76" s="20"/>
      <c r="GQ76" s="20"/>
      <c r="GR76" s="20"/>
      <c r="GS76" s="20"/>
      <c r="GT76" s="20"/>
      <c r="GU76" s="20"/>
      <c r="GV76" s="20"/>
      <c r="GW76" s="20"/>
      <c r="GX76" s="20"/>
      <c r="GY76" s="20"/>
      <c r="GZ76" s="20"/>
      <c r="HA76" s="20"/>
      <c r="HB76" s="20"/>
      <c r="HC76" s="20"/>
      <c r="HD76" s="20"/>
      <c r="HE76" s="20"/>
      <c r="HF76" s="20"/>
      <c r="HG76" s="20"/>
      <c r="HH76" s="20"/>
      <c r="HI76" s="20"/>
      <c r="HJ76" s="20"/>
      <c r="HK76" s="20"/>
      <c r="HL76" s="20"/>
      <c r="HM76" s="20"/>
      <c r="HN76" s="20"/>
      <c r="HO76" s="20"/>
      <c r="HP76" s="20"/>
      <c r="HQ76" s="20"/>
      <c r="HR76" s="20"/>
      <c r="HS76" s="20"/>
      <c r="HT76" s="20"/>
      <c r="HU76" s="20"/>
      <c r="HV76" s="20"/>
      <c r="HW76" s="20"/>
      <c r="HX76" s="20"/>
      <c r="HY76" s="20"/>
      <c r="HZ76" s="20"/>
      <c r="IA76" s="20"/>
      <c r="IB76" s="20"/>
      <c r="IC76" s="20"/>
      <c r="ID76" s="20"/>
      <c r="IE76" s="20"/>
      <c r="IF76" s="20"/>
      <c r="IG76" s="20"/>
      <c r="IH76" s="20"/>
      <c r="II76" s="20"/>
      <c r="IJ76" s="20"/>
    </row>
    <row r="77" spans="1:244" s="20" customFormat="1" ht="16.5" customHeight="1">
      <c r="A77" s="18" t="s">
        <v>298</v>
      </c>
      <c r="B77" s="21" t="s">
        <v>201</v>
      </c>
      <c r="C77" s="54">
        <f t="shared" ref="C77:H77" si="27">+C78</f>
        <v>0</v>
      </c>
      <c r="D77" s="54">
        <f t="shared" si="27"/>
        <v>0</v>
      </c>
      <c r="E77" s="54">
        <f t="shared" si="27"/>
        <v>0</v>
      </c>
      <c r="F77" s="54">
        <f t="shared" si="27"/>
        <v>0</v>
      </c>
      <c r="G77" s="54">
        <f t="shared" si="27"/>
        <v>0</v>
      </c>
      <c r="H77" s="54">
        <f t="shared" si="27"/>
        <v>0</v>
      </c>
    </row>
    <row r="78" spans="1:244" s="20" customFormat="1" ht="16.5" customHeight="1">
      <c r="A78" s="18" t="s">
        <v>299</v>
      </c>
      <c r="B78" s="21" t="s">
        <v>203</v>
      </c>
      <c r="C78" s="54">
        <f t="shared" ref="C78:H78" si="28">+C79+C84</f>
        <v>0</v>
      </c>
      <c r="D78" s="54">
        <f t="shared" si="28"/>
        <v>0</v>
      </c>
      <c r="E78" s="54">
        <f t="shared" si="28"/>
        <v>0</v>
      </c>
      <c r="F78" s="54">
        <f t="shared" si="28"/>
        <v>0</v>
      </c>
      <c r="G78" s="54">
        <f t="shared" si="28"/>
        <v>0</v>
      </c>
      <c r="H78" s="54">
        <f t="shared" si="28"/>
        <v>0</v>
      </c>
    </row>
    <row r="79" spans="1:244" s="20" customFormat="1" ht="16.5" customHeight="1">
      <c r="A79" s="18" t="s">
        <v>300</v>
      </c>
      <c r="B79" s="21" t="s">
        <v>301</v>
      </c>
      <c r="C79" s="54">
        <f t="shared" ref="C79:H79" si="29">+C81+C83+C82+C80</f>
        <v>0</v>
      </c>
      <c r="D79" s="54">
        <f t="shared" si="29"/>
        <v>0</v>
      </c>
      <c r="E79" s="54">
        <f t="shared" si="29"/>
        <v>0</v>
      </c>
      <c r="F79" s="54">
        <f t="shared" si="29"/>
        <v>0</v>
      </c>
      <c r="G79" s="54">
        <f t="shared" si="29"/>
        <v>0</v>
      </c>
      <c r="H79" s="54">
        <f t="shared" si="29"/>
        <v>0</v>
      </c>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row>
    <row r="80" spans="1:244" s="20" customFormat="1" ht="16.5" customHeight="1">
      <c r="A80" s="18"/>
      <c r="B80" s="24" t="s">
        <v>302</v>
      </c>
      <c r="C80" s="54"/>
      <c r="D80" s="56"/>
      <c r="E80" s="56"/>
      <c r="F80" s="56"/>
      <c r="G80" s="45"/>
      <c r="H80" s="4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row>
    <row r="81" spans="1:244" s="20" customFormat="1" ht="16.5" customHeight="1">
      <c r="A81" s="23" t="s">
        <v>303</v>
      </c>
      <c r="B81" s="25" t="s">
        <v>304</v>
      </c>
      <c r="C81" s="55"/>
      <c r="D81" s="56"/>
      <c r="E81" s="56"/>
      <c r="F81" s="56"/>
      <c r="G81" s="45"/>
      <c r="H81" s="4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row>
    <row r="82" spans="1:244" s="20" customFormat="1" ht="16.5" customHeight="1">
      <c r="A82" s="23" t="s">
        <v>305</v>
      </c>
      <c r="B82" s="24" t="s">
        <v>306</v>
      </c>
      <c r="C82" s="55"/>
      <c r="D82" s="56"/>
      <c r="E82" s="56"/>
      <c r="F82" s="56"/>
      <c r="G82" s="45"/>
      <c r="H82" s="4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row>
    <row r="83" spans="1:244" ht="16.5" customHeight="1">
      <c r="A83" s="23" t="s">
        <v>307</v>
      </c>
      <c r="B83" s="25" t="s">
        <v>308</v>
      </c>
      <c r="C83" s="55"/>
      <c r="D83" s="56"/>
      <c r="E83" s="56"/>
      <c r="F83" s="56"/>
      <c r="G83" s="45"/>
      <c r="H83" s="45"/>
    </row>
    <row r="84" spans="1:244" ht="16.5" customHeight="1">
      <c r="A84" s="33"/>
      <c r="B84" s="24" t="s">
        <v>309</v>
      </c>
      <c r="C84" s="55"/>
      <c r="D84" s="56"/>
      <c r="E84" s="56"/>
      <c r="F84" s="56"/>
      <c r="G84" s="45"/>
      <c r="H84" s="45"/>
    </row>
    <row r="85" spans="1:244" ht="16.5" customHeight="1">
      <c r="A85" s="23" t="s">
        <v>210</v>
      </c>
      <c r="B85" s="25" t="s">
        <v>310</v>
      </c>
      <c r="C85" s="55"/>
      <c r="D85" s="56"/>
      <c r="E85" s="56"/>
      <c r="F85" s="56"/>
      <c r="G85" s="45"/>
      <c r="H85" s="45"/>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c r="DU85" s="27"/>
      <c r="DV85" s="27"/>
      <c r="DW85" s="27"/>
      <c r="DX85" s="27"/>
      <c r="DY85" s="27"/>
      <c r="DZ85" s="27"/>
      <c r="EA85" s="27"/>
      <c r="EB85" s="27"/>
      <c r="EC85" s="27"/>
      <c r="ED85" s="27"/>
      <c r="EE85" s="27"/>
      <c r="EF85" s="27"/>
      <c r="EG85" s="27"/>
      <c r="EH85" s="27"/>
      <c r="EI85" s="27"/>
      <c r="EJ85" s="27"/>
      <c r="EK85" s="27"/>
      <c r="EL85" s="27"/>
      <c r="EM85" s="27"/>
      <c r="EN85" s="27"/>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c r="FZ85" s="27"/>
      <c r="GA85" s="27"/>
      <c r="GB85" s="27"/>
      <c r="GC85" s="27"/>
      <c r="GD85" s="27"/>
      <c r="GE85" s="27"/>
      <c r="GF85" s="27"/>
      <c r="GG85" s="27"/>
      <c r="GH85" s="27"/>
      <c r="GI85" s="27"/>
      <c r="GJ85" s="27"/>
      <c r="GK85" s="27"/>
      <c r="GL85" s="27"/>
      <c r="GM85" s="27"/>
      <c r="GN85" s="27"/>
      <c r="GO85" s="27"/>
      <c r="GP85" s="27"/>
      <c r="GQ85" s="27"/>
      <c r="GR85" s="27"/>
      <c r="GS85" s="27"/>
      <c r="GT85" s="27"/>
      <c r="GU85" s="27"/>
      <c r="GV85" s="27"/>
      <c r="GW85" s="27"/>
      <c r="GX85" s="27"/>
      <c r="GY85" s="27"/>
      <c r="GZ85" s="27"/>
      <c r="HA85" s="27"/>
      <c r="HB85" s="27"/>
      <c r="HC85" s="27"/>
      <c r="HD85" s="27"/>
      <c r="HE85" s="27"/>
      <c r="HF85" s="27"/>
      <c r="HG85" s="27"/>
      <c r="HH85" s="27"/>
      <c r="HI85" s="27"/>
      <c r="HJ85" s="27"/>
      <c r="HK85" s="27"/>
      <c r="HL85" s="27"/>
      <c r="HM85" s="27"/>
      <c r="HN85" s="27"/>
      <c r="HO85" s="27"/>
      <c r="HP85" s="27"/>
      <c r="HQ85" s="27"/>
      <c r="HR85" s="27"/>
      <c r="HS85" s="27"/>
      <c r="HT85" s="27"/>
      <c r="HU85" s="27"/>
      <c r="HV85" s="27"/>
      <c r="HW85" s="27"/>
      <c r="HX85" s="27"/>
      <c r="HY85" s="27"/>
      <c r="HZ85" s="27"/>
      <c r="IA85" s="27"/>
      <c r="IB85" s="27"/>
      <c r="IC85" s="27"/>
      <c r="ID85" s="27"/>
      <c r="IE85" s="27"/>
      <c r="IF85" s="27"/>
      <c r="IG85" s="27"/>
      <c r="IH85" s="27"/>
      <c r="II85" s="27"/>
      <c r="IJ85" s="27"/>
    </row>
    <row r="86" spans="1:244" ht="16.5" customHeight="1">
      <c r="A86" s="23" t="s">
        <v>311</v>
      </c>
      <c r="B86" s="25" t="s">
        <v>312</v>
      </c>
      <c r="C86" s="53">
        <f>+C44-C88+C23+C77+C171+C74</f>
        <v>0</v>
      </c>
      <c r="D86" s="53">
        <f>+D44-D88+D23+D77+D171+D74</f>
        <v>104777210</v>
      </c>
      <c r="E86" s="53">
        <f>+E44-E88+E23+E77+E171+E74</f>
        <v>104777210</v>
      </c>
      <c r="F86" s="53">
        <f>+F44-F88+F23+F77+F171+F74</f>
        <v>0</v>
      </c>
      <c r="G86" s="53">
        <f>+G44-G88+G23+G77+G171+G74</f>
        <v>42289105</v>
      </c>
      <c r="H86" s="53">
        <v>11129550</v>
      </c>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c r="GH86" s="27"/>
      <c r="GI86" s="27"/>
      <c r="GJ86" s="27"/>
      <c r="GK86" s="27"/>
      <c r="GL86" s="27"/>
      <c r="GM86" s="27"/>
      <c r="GN86" s="27"/>
      <c r="GO86" s="27"/>
      <c r="GP86" s="27"/>
      <c r="GQ86" s="27"/>
      <c r="GR86" s="27"/>
      <c r="GS86" s="27"/>
      <c r="GT86" s="27"/>
      <c r="GU86" s="27"/>
      <c r="GV86" s="27"/>
      <c r="GW86" s="27"/>
      <c r="GX86" s="27"/>
      <c r="GY86" s="27"/>
      <c r="GZ86" s="27"/>
      <c r="HA86" s="27"/>
      <c r="HB86" s="27"/>
      <c r="HC86" s="27"/>
      <c r="HD86" s="27"/>
      <c r="HE86" s="27"/>
      <c r="HF86" s="27"/>
      <c r="HG86" s="27"/>
      <c r="HH86" s="27"/>
      <c r="HI86" s="27"/>
      <c r="HJ86" s="27"/>
      <c r="HK86" s="27"/>
      <c r="HL86" s="27"/>
      <c r="HM86" s="27"/>
      <c r="HN86" s="27"/>
      <c r="HO86" s="27"/>
      <c r="HP86" s="27"/>
      <c r="HQ86" s="27"/>
      <c r="HR86" s="27"/>
      <c r="HS86" s="27"/>
      <c r="HT86" s="27"/>
      <c r="HU86" s="27"/>
      <c r="HV86" s="27"/>
      <c r="HW86" s="27"/>
      <c r="HX86" s="27"/>
      <c r="HY86" s="27"/>
      <c r="HZ86" s="27"/>
      <c r="IA86" s="27"/>
      <c r="IB86" s="27"/>
      <c r="IC86" s="27"/>
      <c r="ID86" s="27"/>
      <c r="IE86" s="27"/>
      <c r="IF86" s="27"/>
      <c r="IG86" s="27"/>
      <c r="IH86" s="27"/>
      <c r="II86" s="27"/>
      <c r="IJ86" s="27"/>
    </row>
    <row r="87" spans="1:244" ht="16.5" customHeight="1">
      <c r="A87" s="23"/>
      <c r="B87" s="25" t="s">
        <v>313</v>
      </c>
      <c r="C87" s="53"/>
      <c r="D87" s="56"/>
      <c r="E87" s="56"/>
      <c r="F87" s="56"/>
      <c r="G87" s="56">
        <v>-886189</v>
      </c>
      <c r="H87" s="56">
        <v>0</v>
      </c>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27"/>
      <c r="EE87" s="27"/>
      <c r="EF87" s="27"/>
      <c r="EG87" s="27"/>
      <c r="EH87" s="27"/>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c r="FK87" s="27"/>
      <c r="FL87" s="27"/>
      <c r="FM87" s="27"/>
      <c r="FN87" s="27"/>
      <c r="FO87" s="27"/>
      <c r="FP87" s="27"/>
      <c r="FQ87" s="27"/>
      <c r="FR87" s="27"/>
      <c r="FS87" s="27"/>
      <c r="FT87" s="27"/>
      <c r="FU87" s="27"/>
      <c r="FV87" s="27"/>
      <c r="FW87" s="27"/>
      <c r="FX87" s="27"/>
      <c r="FY87" s="27"/>
      <c r="FZ87" s="27"/>
      <c r="GA87" s="27"/>
      <c r="GB87" s="27"/>
      <c r="GC87" s="27"/>
      <c r="GD87" s="27"/>
      <c r="GE87" s="27"/>
      <c r="GF87" s="27"/>
      <c r="GG87" s="27"/>
      <c r="GH87" s="27"/>
      <c r="GI87" s="27"/>
      <c r="GJ87" s="27"/>
      <c r="GK87" s="27"/>
      <c r="GL87" s="27"/>
      <c r="GM87" s="27"/>
      <c r="GN87" s="27"/>
      <c r="GO87" s="27"/>
      <c r="GP87" s="27"/>
      <c r="GQ87" s="27"/>
      <c r="GR87" s="27"/>
      <c r="GS87" s="27"/>
      <c r="GT87" s="27"/>
      <c r="GU87" s="27"/>
      <c r="GV87" s="27"/>
      <c r="GW87" s="27"/>
      <c r="GX87" s="27"/>
      <c r="GY87" s="27"/>
      <c r="GZ87" s="27"/>
      <c r="HA87" s="27"/>
      <c r="HB87" s="27"/>
      <c r="HC87" s="27"/>
      <c r="HD87" s="27"/>
      <c r="HE87" s="27"/>
      <c r="HF87" s="27"/>
      <c r="HG87" s="27"/>
      <c r="HH87" s="27"/>
      <c r="HI87" s="27"/>
      <c r="HJ87" s="27"/>
      <c r="HK87" s="27"/>
      <c r="HL87" s="27"/>
      <c r="HM87" s="27"/>
      <c r="HN87" s="27"/>
      <c r="HO87" s="27"/>
      <c r="HP87" s="27"/>
      <c r="HQ87" s="27"/>
      <c r="HR87" s="27"/>
      <c r="HS87" s="27"/>
      <c r="HT87" s="27"/>
      <c r="HU87" s="27"/>
      <c r="HV87" s="27"/>
      <c r="HW87" s="27"/>
      <c r="HX87" s="27"/>
      <c r="HY87" s="27"/>
      <c r="HZ87" s="27"/>
      <c r="IA87" s="27"/>
      <c r="IB87" s="27"/>
      <c r="IC87" s="27"/>
      <c r="ID87" s="27"/>
      <c r="IE87" s="27"/>
      <c r="IF87" s="27"/>
      <c r="IG87" s="27"/>
      <c r="IH87" s="27"/>
      <c r="II87" s="27"/>
      <c r="IJ87" s="27"/>
    </row>
    <row r="88" spans="1:244" ht="16.5" customHeight="1">
      <c r="A88" s="23"/>
      <c r="B88" s="21" t="s">
        <v>314</v>
      </c>
      <c r="C88" s="61">
        <f t="shared" ref="C88:H88" si="30">+C89+C130+C153+C155+C166+C168</f>
        <v>0</v>
      </c>
      <c r="D88" s="61">
        <f t="shared" si="30"/>
        <v>171405640</v>
      </c>
      <c r="E88" s="61">
        <f t="shared" si="30"/>
        <v>176686850</v>
      </c>
      <c r="F88" s="61">
        <f t="shared" si="30"/>
        <v>0</v>
      </c>
      <c r="G88" s="61">
        <f t="shared" si="30"/>
        <v>116016904</v>
      </c>
      <c r="H88" s="61">
        <f t="shared" si="30"/>
        <v>25751582</v>
      </c>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row>
    <row r="89" spans="1:244" s="27" customFormat="1" ht="16.5" customHeight="1">
      <c r="A89" s="18" t="s">
        <v>315</v>
      </c>
      <c r="B89" s="21" t="s">
        <v>316</v>
      </c>
      <c r="C89" s="54">
        <f t="shared" ref="C89:H89" si="31">+C90+C97+C110+C126+C128</f>
        <v>0</v>
      </c>
      <c r="D89" s="54">
        <f t="shared" si="31"/>
        <v>63399000</v>
      </c>
      <c r="E89" s="54">
        <f t="shared" si="31"/>
        <v>70541450</v>
      </c>
      <c r="F89" s="54">
        <f t="shared" si="31"/>
        <v>0</v>
      </c>
      <c r="G89" s="54">
        <f t="shared" si="31"/>
        <v>49167636</v>
      </c>
      <c r="H89" s="54">
        <f t="shared" si="31"/>
        <v>9775547</v>
      </c>
    </row>
    <row r="90" spans="1:244" s="27" customFormat="1" ht="16.5" customHeight="1">
      <c r="A90" s="23" t="s">
        <v>317</v>
      </c>
      <c r="B90" s="21" t="s">
        <v>318</v>
      </c>
      <c r="C90" s="53">
        <f t="shared" ref="C90:H90" si="32">+C91+C94+C95+C92+C93</f>
        <v>0</v>
      </c>
      <c r="D90" s="53">
        <f t="shared" si="32"/>
        <v>33166000</v>
      </c>
      <c r="E90" s="53">
        <f t="shared" si="32"/>
        <v>38146000</v>
      </c>
      <c r="F90" s="53">
        <f t="shared" si="32"/>
        <v>0</v>
      </c>
      <c r="G90" s="53">
        <f t="shared" si="32"/>
        <v>27065631</v>
      </c>
      <c r="H90" s="53">
        <f t="shared" si="32"/>
        <v>5283496</v>
      </c>
    </row>
    <row r="91" spans="1:244" s="27" customFormat="1" ht="16.5" customHeight="1">
      <c r="A91" s="23"/>
      <c r="B91" s="24" t="s">
        <v>319</v>
      </c>
      <c r="C91" s="55"/>
      <c r="D91" s="56">
        <v>31520000</v>
      </c>
      <c r="E91" s="56">
        <v>36644000</v>
      </c>
      <c r="F91" s="56"/>
      <c r="G91" s="45">
        <v>26323556</v>
      </c>
      <c r="H91" s="45">
        <v>5210071</v>
      </c>
    </row>
    <row r="92" spans="1:244" s="27" customFormat="1" ht="16.5" customHeight="1">
      <c r="A92" s="23"/>
      <c r="B92" s="24" t="s">
        <v>320</v>
      </c>
      <c r="C92" s="55"/>
      <c r="D92" s="56"/>
      <c r="E92" s="56"/>
      <c r="F92" s="56"/>
      <c r="G92" s="45"/>
      <c r="H92" s="45"/>
    </row>
    <row r="93" spans="1:244" s="27" customFormat="1" ht="16.5" customHeight="1">
      <c r="A93" s="23"/>
      <c r="B93" s="24" t="s">
        <v>321</v>
      </c>
      <c r="C93" s="55"/>
      <c r="D93" s="56">
        <v>237000</v>
      </c>
      <c r="E93" s="56">
        <v>187000</v>
      </c>
      <c r="F93" s="56"/>
      <c r="G93" s="45">
        <v>154425</v>
      </c>
      <c r="H93" s="45">
        <v>73425</v>
      </c>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row>
    <row r="94" spans="1:244" s="27" customFormat="1" ht="16.5" customHeight="1">
      <c r="A94" s="23"/>
      <c r="B94" s="24" t="s">
        <v>322</v>
      </c>
      <c r="C94" s="55"/>
      <c r="D94" s="56">
        <v>60000</v>
      </c>
      <c r="E94" s="56">
        <v>60000</v>
      </c>
      <c r="F94" s="56"/>
      <c r="G94" s="45">
        <v>30000</v>
      </c>
      <c r="H94" s="45">
        <v>0</v>
      </c>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row>
    <row r="95" spans="1:244" s="27" customFormat="1" ht="16.5" customHeight="1">
      <c r="A95" s="23"/>
      <c r="B95" s="24" t="s">
        <v>323</v>
      </c>
      <c r="C95" s="55"/>
      <c r="D95" s="56">
        <v>1349000</v>
      </c>
      <c r="E95" s="56">
        <v>1255000</v>
      </c>
      <c r="F95" s="56"/>
      <c r="G95" s="45">
        <v>557650</v>
      </c>
      <c r="H95" s="45">
        <v>0</v>
      </c>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row>
    <row r="96" spans="1:244">
      <c r="A96" s="23"/>
      <c r="B96" s="25" t="s">
        <v>313</v>
      </c>
      <c r="C96" s="55"/>
      <c r="D96" s="56"/>
      <c r="E96" s="56"/>
      <c r="F96" s="56"/>
      <c r="G96" s="45">
        <v>-6656</v>
      </c>
      <c r="H96" s="45">
        <v>-1413</v>
      </c>
    </row>
    <row r="97" spans="1:244" ht="30">
      <c r="A97" s="23" t="s">
        <v>324</v>
      </c>
      <c r="B97" s="21" t="s">
        <v>325</v>
      </c>
      <c r="C97" s="55">
        <f t="shared" ref="C97:H97" si="33">C98+C99+C100+C101+C102+C103+C105+C104+C106</f>
        <v>0</v>
      </c>
      <c r="D97" s="55">
        <f t="shared" si="33"/>
        <v>16222000</v>
      </c>
      <c r="E97" s="55">
        <f t="shared" si="33"/>
        <v>18808860</v>
      </c>
      <c r="F97" s="55">
        <f t="shared" si="33"/>
        <v>0</v>
      </c>
      <c r="G97" s="55">
        <f t="shared" si="33"/>
        <v>13214434</v>
      </c>
      <c r="H97" s="55">
        <f t="shared" si="33"/>
        <v>2215626</v>
      </c>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c r="FQ97" s="20"/>
      <c r="FR97" s="20"/>
      <c r="FS97" s="20"/>
      <c r="FT97" s="20"/>
      <c r="FU97" s="20"/>
      <c r="FV97" s="20"/>
      <c r="FW97" s="20"/>
      <c r="FX97" s="20"/>
      <c r="FY97" s="20"/>
      <c r="FZ97" s="20"/>
      <c r="GA97" s="20"/>
      <c r="GB97" s="20"/>
      <c r="GC97" s="20"/>
      <c r="GD97" s="20"/>
      <c r="GE97" s="20"/>
      <c r="GF97" s="20"/>
      <c r="GG97" s="20"/>
      <c r="GH97" s="20"/>
      <c r="GI97" s="20"/>
      <c r="GJ97" s="20"/>
      <c r="GK97" s="20"/>
      <c r="GL97" s="20"/>
      <c r="GM97" s="20"/>
      <c r="GN97" s="20"/>
      <c r="GO97" s="20"/>
      <c r="GP97" s="20"/>
      <c r="GQ97" s="20"/>
      <c r="GR97" s="20"/>
      <c r="GS97" s="20"/>
      <c r="GT97" s="20"/>
      <c r="GU97" s="20"/>
      <c r="GV97" s="20"/>
      <c r="GW97" s="20"/>
      <c r="GX97" s="20"/>
      <c r="GY97" s="20"/>
      <c r="GZ97" s="20"/>
      <c r="HA97" s="20"/>
      <c r="HB97" s="20"/>
      <c r="HC97" s="20"/>
      <c r="HD97" s="20"/>
      <c r="HE97" s="20"/>
      <c r="HF97" s="20"/>
      <c r="HG97" s="20"/>
      <c r="HH97" s="20"/>
      <c r="HI97" s="20"/>
      <c r="HJ97" s="20"/>
      <c r="HK97" s="20"/>
      <c r="HL97" s="20"/>
      <c r="HM97" s="20"/>
      <c r="HN97" s="20"/>
      <c r="HO97" s="20"/>
      <c r="HP97" s="20"/>
      <c r="HQ97" s="20"/>
      <c r="HR97" s="20"/>
      <c r="HS97" s="20"/>
      <c r="HT97" s="20"/>
      <c r="HU97" s="20"/>
      <c r="HV97" s="20"/>
      <c r="HW97" s="20"/>
      <c r="HX97" s="20"/>
      <c r="HY97" s="20"/>
      <c r="HZ97" s="20"/>
      <c r="IA97" s="20"/>
      <c r="IB97" s="20"/>
      <c r="IC97" s="20"/>
      <c r="ID97" s="20"/>
      <c r="IE97" s="20"/>
      <c r="IF97" s="20"/>
      <c r="IG97" s="20"/>
      <c r="IH97" s="20"/>
      <c r="II97" s="20"/>
      <c r="IJ97" s="20"/>
    </row>
    <row r="98" spans="1:244" ht="16.5" customHeight="1">
      <c r="A98" s="23"/>
      <c r="B98" s="24" t="s">
        <v>326</v>
      </c>
      <c r="C98" s="55"/>
      <c r="D98" s="56">
        <v>408000</v>
      </c>
      <c r="E98" s="56">
        <v>569150</v>
      </c>
      <c r="F98" s="56"/>
      <c r="G98" s="45">
        <v>422839</v>
      </c>
      <c r="H98" s="45">
        <v>65706</v>
      </c>
      <c r="I98" s="20"/>
    </row>
    <row r="99" spans="1:244">
      <c r="A99" s="23"/>
      <c r="B99" s="24" t="s">
        <v>327</v>
      </c>
      <c r="C99" s="55"/>
      <c r="D99" s="56"/>
      <c r="E99" s="56"/>
      <c r="F99" s="56"/>
      <c r="G99" s="45"/>
      <c r="H99" s="45"/>
    </row>
    <row r="100" spans="1:244" s="20" customFormat="1" ht="16.5" customHeight="1">
      <c r="A100" s="23"/>
      <c r="B100" s="24" t="s">
        <v>328</v>
      </c>
      <c r="C100" s="55"/>
      <c r="D100" s="56">
        <v>2004000</v>
      </c>
      <c r="E100" s="56">
        <v>1991510</v>
      </c>
      <c r="F100" s="56"/>
      <c r="G100" s="45">
        <v>1187498</v>
      </c>
      <c r="H100" s="45">
        <v>0</v>
      </c>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row>
    <row r="101" spans="1:244" ht="16.5" customHeight="1">
      <c r="A101" s="23"/>
      <c r="B101" s="24" t="s">
        <v>329</v>
      </c>
      <c r="C101" s="55"/>
      <c r="D101" s="56">
        <v>9850000</v>
      </c>
      <c r="E101" s="56">
        <v>12152150</v>
      </c>
      <c r="F101" s="56"/>
      <c r="G101" s="45">
        <v>8832148</v>
      </c>
      <c r="H101" s="45">
        <v>1629000</v>
      </c>
    </row>
    <row r="102" spans="1:244">
      <c r="A102" s="23"/>
      <c r="B102" s="34" t="s">
        <v>330</v>
      </c>
      <c r="C102" s="55"/>
      <c r="D102" s="56"/>
      <c r="E102" s="56"/>
      <c r="F102" s="56"/>
      <c r="G102" s="45"/>
      <c r="H102" s="45"/>
    </row>
    <row r="103" spans="1:244" ht="30">
      <c r="A103" s="23"/>
      <c r="B103" s="24" t="s">
        <v>331</v>
      </c>
      <c r="C103" s="55"/>
      <c r="D103" s="56">
        <v>425000</v>
      </c>
      <c r="E103" s="56">
        <v>400900</v>
      </c>
      <c r="F103" s="56"/>
      <c r="G103" s="45">
        <v>228805</v>
      </c>
      <c r="H103" s="45">
        <v>28915</v>
      </c>
    </row>
    <row r="104" spans="1:244" ht="16.5" customHeight="1">
      <c r="A104" s="23"/>
      <c r="B104" s="35" t="s">
        <v>332</v>
      </c>
      <c r="C104" s="55"/>
      <c r="D104" s="56"/>
      <c r="E104" s="56"/>
      <c r="F104" s="56"/>
      <c r="G104" s="45"/>
      <c r="H104" s="45"/>
    </row>
    <row r="105" spans="1:244">
      <c r="A105" s="23"/>
      <c r="B105" s="35" t="s">
        <v>333</v>
      </c>
      <c r="C105" s="55"/>
      <c r="D105" s="56">
        <v>3393000</v>
      </c>
      <c r="E105" s="56">
        <v>3579140</v>
      </c>
      <c r="F105" s="56"/>
      <c r="G105" s="62">
        <v>2461134</v>
      </c>
      <c r="H105" s="62">
        <v>474994</v>
      </c>
    </row>
    <row r="106" spans="1:244" ht="16.5" customHeight="1">
      <c r="A106" s="23"/>
      <c r="B106" s="36" t="s">
        <v>334</v>
      </c>
      <c r="C106" s="55">
        <f t="shared" ref="C106:H106" si="34">C107+C108</f>
        <v>0</v>
      </c>
      <c r="D106" s="55">
        <f t="shared" si="34"/>
        <v>142000</v>
      </c>
      <c r="E106" s="55">
        <f t="shared" si="34"/>
        <v>116010</v>
      </c>
      <c r="F106" s="55">
        <f t="shared" si="34"/>
        <v>0</v>
      </c>
      <c r="G106" s="55">
        <f t="shared" si="34"/>
        <v>82010</v>
      </c>
      <c r="H106" s="55">
        <f t="shared" si="34"/>
        <v>17011</v>
      </c>
    </row>
    <row r="107" spans="1:244" ht="16.5" customHeight="1">
      <c r="A107" s="23"/>
      <c r="B107" s="35" t="s">
        <v>335</v>
      </c>
      <c r="C107" s="55"/>
      <c r="D107" s="56">
        <v>142000</v>
      </c>
      <c r="E107" s="56">
        <v>116010</v>
      </c>
      <c r="F107" s="56"/>
      <c r="G107" s="45">
        <v>82010</v>
      </c>
      <c r="H107" s="45">
        <v>17011</v>
      </c>
    </row>
    <row r="108" spans="1:244">
      <c r="A108" s="23"/>
      <c r="B108" s="35" t="s">
        <v>336</v>
      </c>
      <c r="C108" s="55"/>
      <c r="D108" s="56"/>
      <c r="E108" s="56"/>
      <c r="F108" s="56"/>
      <c r="G108" s="45"/>
      <c r="H108" s="45"/>
    </row>
    <row r="109" spans="1:244">
      <c r="A109" s="23"/>
      <c r="B109" s="25" t="s">
        <v>313</v>
      </c>
      <c r="C109" s="55"/>
      <c r="D109" s="56"/>
      <c r="E109" s="56"/>
      <c r="F109" s="56"/>
      <c r="G109" s="45"/>
      <c r="H109" s="45"/>
    </row>
    <row r="110" spans="1:244" ht="30">
      <c r="A110" s="18" t="s">
        <v>337</v>
      </c>
      <c r="B110" s="21" t="s">
        <v>338</v>
      </c>
      <c r="C110" s="55">
        <f t="shared" ref="C110:H110" si="35">C111+C112+C113+C114+C115+C116+C117+C118+C119+C120</f>
        <v>0</v>
      </c>
      <c r="D110" s="55">
        <f t="shared" si="35"/>
        <v>1296000</v>
      </c>
      <c r="E110" s="55">
        <f t="shared" si="35"/>
        <v>1244220</v>
      </c>
      <c r="F110" s="55">
        <f t="shared" si="35"/>
        <v>0</v>
      </c>
      <c r="G110" s="55">
        <f t="shared" si="35"/>
        <v>824979</v>
      </c>
      <c r="H110" s="55">
        <f t="shared" si="35"/>
        <v>198194</v>
      </c>
    </row>
    <row r="111" spans="1:244">
      <c r="A111" s="23"/>
      <c r="B111" s="24" t="s">
        <v>329</v>
      </c>
      <c r="C111" s="55"/>
      <c r="D111" s="56">
        <v>1102000</v>
      </c>
      <c r="E111" s="56">
        <v>1090350</v>
      </c>
      <c r="F111" s="56"/>
      <c r="G111" s="45">
        <v>709350</v>
      </c>
      <c r="H111" s="45">
        <v>180007</v>
      </c>
    </row>
    <row r="112" spans="1:244" ht="30">
      <c r="A112" s="23"/>
      <c r="B112" s="37" t="s">
        <v>339</v>
      </c>
      <c r="C112" s="55"/>
      <c r="D112" s="56">
        <v>13000</v>
      </c>
      <c r="E112" s="56">
        <v>10000</v>
      </c>
      <c r="F112" s="56"/>
      <c r="G112" s="45">
        <v>7490</v>
      </c>
      <c r="H112" s="45">
        <v>1913</v>
      </c>
    </row>
    <row r="113" spans="1:244" ht="16.5" customHeight="1">
      <c r="A113" s="23"/>
      <c r="B113" s="38" t="s">
        <v>340</v>
      </c>
      <c r="C113" s="55"/>
      <c r="D113" s="56">
        <v>181000</v>
      </c>
      <c r="E113" s="56">
        <v>143870</v>
      </c>
      <c r="F113" s="56"/>
      <c r="G113" s="45">
        <v>108139</v>
      </c>
      <c r="H113" s="45">
        <v>16274</v>
      </c>
    </row>
    <row r="114" spans="1:244" ht="30">
      <c r="A114" s="23"/>
      <c r="B114" s="38" t="s">
        <v>341</v>
      </c>
      <c r="C114" s="55"/>
      <c r="D114" s="56"/>
      <c r="E114" s="56"/>
      <c r="F114" s="56"/>
      <c r="G114" s="45"/>
      <c r="H114" s="45"/>
    </row>
    <row r="115" spans="1:244" ht="16.5" customHeight="1">
      <c r="A115" s="23"/>
      <c r="B115" s="38" t="s">
        <v>342</v>
      </c>
      <c r="C115" s="55"/>
      <c r="D115" s="56"/>
      <c r="E115" s="56"/>
      <c r="F115" s="56"/>
      <c r="G115" s="45"/>
      <c r="H115" s="45"/>
    </row>
    <row r="116" spans="1:244" ht="16.5" customHeight="1">
      <c r="A116" s="23"/>
      <c r="B116" s="24" t="s">
        <v>326</v>
      </c>
      <c r="C116" s="55"/>
      <c r="D116" s="56"/>
      <c r="E116" s="56"/>
      <c r="F116" s="56"/>
      <c r="G116" s="45"/>
      <c r="H116" s="45"/>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c r="FQ116" s="20"/>
      <c r="FR116" s="20"/>
      <c r="FS116" s="20"/>
      <c r="FT116" s="20"/>
      <c r="FU116" s="20"/>
      <c r="FV116" s="20"/>
      <c r="FW116" s="20"/>
      <c r="FX116" s="20"/>
      <c r="FY116" s="20"/>
      <c r="FZ116" s="20"/>
      <c r="GA116" s="20"/>
      <c r="GB116" s="20"/>
      <c r="GC116" s="20"/>
      <c r="GD116" s="20"/>
      <c r="GE116" s="20"/>
      <c r="GF116" s="20"/>
      <c r="GG116" s="20"/>
      <c r="GH116" s="20"/>
      <c r="GI116" s="20"/>
      <c r="GJ116" s="20"/>
      <c r="GK116" s="20"/>
      <c r="GL116" s="20"/>
      <c r="GM116" s="20"/>
      <c r="GN116" s="20"/>
      <c r="GO116" s="20"/>
      <c r="GP116" s="20"/>
      <c r="GQ116" s="20"/>
      <c r="GR116" s="20"/>
      <c r="GS116" s="20"/>
      <c r="GT116" s="20"/>
      <c r="GU116" s="20"/>
      <c r="GV116" s="20"/>
      <c r="GW116" s="20"/>
      <c r="GX116" s="20"/>
      <c r="GY116" s="20"/>
      <c r="GZ116" s="20"/>
      <c r="HA116" s="20"/>
      <c r="HB116" s="20"/>
      <c r="HC116" s="20"/>
      <c r="HD116" s="20"/>
      <c r="HE116" s="20"/>
      <c r="HF116" s="20"/>
      <c r="HG116" s="20"/>
      <c r="HH116" s="20"/>
      <c r="HI116" s="20"/>
      <c r="HJ116" s="20"/>
      <c r="HK116" s="20"/>
      <c r="HL116" s="20"/>
      <c r="HM116" s="20"/>
      <c r="HN116" s="20"/>
      <c r="HO116" s="20"/>
      <c r="HP116" s="20"/>
      <c r="HQ116" s="20"/>
      <c r="HR116" s="20"/>
      <c r="HS116" s="20"/>
      <c r="HT116" s="20"/>
      <c r="HU116" s="20"/>
      <c r="HV116" s="20"/>
      <c r="HW116" s="20"/>
      <c r="HX116" s="20"/>
      <c r="HY116" s="20"/>
      <c r="HZ116" s="20"/>
      <c r="IA116" s="20"/>
      <c r="IB116" s="20"/>
      <c r="IC116" s="20"/>
      <c r="ID116" s="20"/>
      <c r="IE116" s="20"/>
      <c r="IF116" s="20"/>
      <c r="IG116" s="20"/>
      <c r="IH116" s="20"/>
      <c r="II116" s="20"/>
      <c r="IJ116" s="20"/>
    </row>
    <row r="117" spans="1:244" ht="16.5" customHeight="1">
      <c r="A117" s="23"/>
      <c r="B117" s="38" t="s">
        <v>343</v>
      </c>
      <c r="C117" s="55"/>
      <c r="D117" s="56"/>
      <c r="E117" s="56"/>
      <c r="F117" s="56"/>
      <c r="G117" s="63"/>
      <c r="H117" s="63"/>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c r="FQ117" s="20"/>
      <c r="FR117" s="20"/>
      <c r="FS117" s="20"/>
      <c r="FT117" s="20"/>
      <c r="FU117" s="20"/>
      <c r="FV117" s="20"/>
      <c r="FW117" s="20"/>
      <c r="FX117" s="20"/>
      <c r="FY117" s="20"/>
      <c r="FZ117" s="20"/>
      <c r="GA117" s="20"/>
      <c r="GB117" s="20"/>
      <c r="GC117" s="20"/>
      <c r="GD117" s="20"/>
      <c r="GE117" s="20"/>
      <c r="GF117" s="20"/>
      <c r="GG117" s="20"/>
      <c r="GH117" s="20"/>
      <c r="GI117" s="20"/>
      <c r="GJ117" s="20"/>
      <c r="GK117" s="20"/>
      <c r="GL117" s="20"/>
      <c r="GM117" s="20"/>
      <c r="GN117" s="20"/>
      <c r="GO117" s="20"/>
      <c r="GP117" s="20"/>
      <c r="GQ117" s="20"/>
      <c r="GR117" s="20"/>
      <c r="GS117" s="20"/>
      <c r="GT117" s="20"/>
      <c r="GU117" s="20"/>
      <c r="GV117" s="20"/>
      <c r="GW117" s="20"/>
      <c r="GX117" s="20"/>
      <c r="GY117" s="20"/>
      <c r="GZ117" s="20"/>
      <c r="HA117" s="20"/>
      <c r="HB117" s="20"/>
      <c r="HC117" s="20"/>
      <c r="HD117" s="20"/>
      <c r="HE117" s="20"/>
      <c r="HF117" s="20"/>
      <c r="HG117" s="20"/>
      <c r="HH117" s="20"/>
      <c r="HI117" s="20"/>
      <c r="HJ117" s="20"/>
      <c r="HK117" s="20"/>
      <c r="HL117" s="20"/>
      <c r="HM117" s="20"/>
      <c r="HN117" s="20"/>
      <c r="HO117" s="20"/>
      <c r="HP117" s="20"/>
      <c r="HQ117" s="20"/>
      <c r="HR117" s="20"/>
      <c r="HS117" s="20"/>
      <c r="HT117" s="20"/>
      <c r="HU117" s="20"/>
      <c r="HV117" s="20"/>
      <c r="HW117" s="20"/>
      <c r="HX117" s="20"/>
      <c r="HY117" s="20"/>
      <c r="HZ117" s="20"/>
      <c r="IA117" s="20"/>
      <c r="IB117" s="20"/>
      <c r="IC117" s="20"/>
      <c r="ID117" s="20"/>
      <c r="IE117" s="20"/>
      <c r="IF117" s="20"/>
      <c r="IG117" s="20"/>
      <c r="IH117" s="20"/>
      <c r="II117" s="20"/>
      <c r="IJ117" s="20"/>
    </row>
    <row r="118" spans="1:244">
      <c r="A118" s="23"/>
      <c r="B118" s="39" t="s">
        <v>344</v>
      </c>
      <c r="C118" s="55"/>
      <c r="D118" s="56"/>
      <c r="E118" s="56"/>
      <c r="F118" s="56"/>
      <c r="G118" s="63"/>
      <c r="H118" s="63"/>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c r="FQ118" s="20"/>
      <c r="FR118" s="20"/>
      <c r="FS118" s="20"/>
      <c r="FT118" s="20"/>
      <c r="FU118" s="20"/>
      <c r="FV118" s="20"/>
      <c r="FW118" s="20"/>
      <c r="FX118" s="20"/>
      <c r="FY118" s="20"/>
      <c r="FZ118" s="20"/>
      <c r="GA118" s="20"/>
      <c r="GB118" s="20"/>
      <c r="GC118" s="20"/>
      <c r="GD118" s="20"/>
      <c r="GE118" s="20"/>
      <c r="GF118" s="20"/>
      <c r="GG118" s="20"/>
      <c r="GH118" s="20"/>
      <c r="GI118" s="20"/>
      <c r="GJ118" s="20"/>
      <c r="GK118" s="20"/>
      <c r="GL118" s="20"/>
      <c r="GM118" s="20"/>
      <c r="GN118" s="20"/>
      <c r="GO118" s="20"/>
      <c r="GP118" s="20"/>
      <c r="GQ118" s="20"/>
      <c r="GR118" s="20"/>
      <c r="GS118" s="20"/>
      <c r="GT118" s="20"/>
      <c r="GU118" s="20"/>
      <c r="GV118" s="20"/>
      <c r="GW118" s="20"/>
      <c r="GX118" s="20"/>
      <c r="GY118" s="20"/>
      <c r="GZ118" s="20"/>
      <c r="HA118" s="20"/>
      <c r="HB118" s="20"/>
      <c r="HC118" s="20"/>
      <c r="HD118" s="20"/>
      <c r="HE118" s="20"/>
      <c r="HF118" s="20"/>
      <c r="HG118" s="20"/>
      <c r="HH118" s="20"/>
      <c r="HI118" s="20"/>
      <c r="HJ118" s="20"/>
      <c r="HK118" s="20"/>
      <c r="HL118" s="20"/>
      <c r="HM118" s="20"/>
      <c r="HN118" s="20"/>
      <c r="HO118" s="20"/>
      <c r="HP118" s="20"/>
      <c r="HQ118" s="20"/>
      <c r="HR118" s="20"/>
      <c r="HS118" s="20"/>
      <c r="HT118" s="20"/>
      <c r="HU118" s="20"/>
      <c r="HV118" s="20"/>
      <c r="HW118" s="20"/>
      <c r="HX118" s="20"/>
      <c r="HY118" s="20"/>
      <c r="HZ118" s="20"/>
      <c r="IA118" s="20"/>
      <c r="IB118" s="20"/>
      <c r="IC118" s="20"/>
      <c r="ID118" s="20"/>
      <c r="IE118" s="20"/>
      <c r="IF118" s="20"/>
      <c r="IG118" s="20"/>
      <c r="IH118" s="20"/>
      <c r="II118" s="20"/>
      <c r="IJ118" s="20"/>
    </row>
    <row r="119" spans="1:244" s="20" customFormat="1" ht="30">
      <c r="A119" s="23"/>
      <c r="B119" s="39" t="s">
        <v>345</v>
      </c>
      <c r="C119" s="55"/>
      <c r="D119" s="56"/>
      <c r="E119" s="56"/>
      <c r="F119" s="56"/>
      <c r="G119" s="63"/>
      <c r="H119" s="63"/>
    </row>
    <row r="120" spans="1:244" s="20" customFormat="1" ht="30">
      <c r="A120" s="23"/>
      <c r="B120" s="40" t="s">
        <v>346</v>
      </c>
      <c r="C120" s="55">
        <f t="shared" ref="C120:H120" si="36">C121+C122+C123+C124</f>
        <v>0</v>
      </c>
      <c r="D120" s="55">
        <f t="shared" si="36"/>
        <v>0</v>
      </c>
      <c r="E120" s="55">
        <f t="shared" si="36"/>
        <v>0</v>
      </c>
      <c r="F120" s="55">
        <f t="shared" si="36"/>
        <v>0</v>
      </c>
      <c r="G120" s="55">
        <f t="shared" si="36"/>
        <v>0</v>
      </c>
      <c r="H120" s="55">
        <f t="shared" si="36"/>
        <v>0</v>
      </c>
    </row>
    <row r="121" spans="1:244" s="20" customFormat="1">
      <c r="A121" s="23"/>
      <c r="B121" s="41" t="s">
        <v>347</v>
      </c>
      <c r="C121" s="55"/>
      <c r="D121" s="56"/>
      <c r="E121" s="56"/>
      <c r="F121" s="56"/>
      <c r="G121" s="63"/>
      <c r="H121" s="63"/>
    </row>
    <row r="122" spans="1:244" s="20" customFormat="1" ht="30">
      <c r="A122" s="23"/>
      <c r="B122" s="41" t="s">
        <v>348</v>
      </c>
      <c r="C122" s="55"/>
      <c r="D122" s="56"/>
      <c r="E122" s="56"/>
      <c r="F122" s="56"/>
      <c r="G122" s="63"/>
      <c r="H122" s="63"/>
    </row>
    <row r="123" spans="1:244" s="20" customFormat="1" ht="30">
      <c r="A123" s="23"/>
      <c r="B123" s="41" t="s">
        <v>349</v>
      </c>
      <c r="C123" s="55"/>
      <c r="D123" s="56"/>
      <c r="E123" s="56"/>
      <c r="F123" s="56"/>
      <c r="G123" s="63"/>
      <c r="H123" s="63"/>
    </row>
    <row r="124" spans="1:244" s="20" customFormat="1" ht="30">
      <c r="A124" s="23"/>
      <c r="B124" s="41" t="s">
        <v>350</v>
      </c>
      <c r="C124" s="55"/>
      <c r="D124" s="56"/>
      <c r="E124" s="56"/>
      <c r="F124" s="56"/>
      <c r="G124" s="63"/>
      <c r="H124" s="63"/>
    </row>
    <row r="125" spans="1:244" s="20" customFormat="1">
      <c r="A125" s="23"/>
      <c r="B125" s="25" t="s">
        <v>313</v>
      </c>
      <c r="C125" s="55"/>
      <c r="D125" s="56"/>
      <c r="E125" s="56"/>
      <c r="F125" s="56"/>
      <c r="G125" s="63"/>
      <c r="H125" s="63"/>
    </row>
    <row r="126" spans="1:244" s="20" customFormat="1">
      <c r="A126" s="23" t="s">
        <v>351</v>
      </c>
      <c r="B126" s="25" t="s">
        <v>352</v>
      </c>
      <c r="C126" s="53"/>
      <c r="D126" s="56">
        <v>11119000</v>
      </c>
      <c r="E126" s="56">
        <v>10746370</v>
      </c>
      <c r="F126" s="56"/>
      <c r="G126" s="45">
        <v>6998592</v>
      </c>
      <c r="H126" s="45">
        <v>1812231</v>
      </c>
    </row>
    <row r="127" spans="1:244" s="20" customFormat="1" ht="16.5" customHeight="1">
      <c r="A127" s="23"/>
      <c r="B127" s="25" t="s">
        <v>313</v>
      </c>
      <c r="C127" s="53"/>
      <c r="D127" s="56"/>
      <c r="E127" s="56"/>
      <c r="F127" s="56"/>
      <c r="G127" s="45"/>
      <c r="H127" s="4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c r="IH127" s="5"/>
      <c r="II127" s="5"/>
      <c r="IJ127" s="5"/>
    </row>
    <row r="128" spans="1:244" s="20" customFormat="1" ht="16.5" customHeight="1">
      <c r="A128" s="23" t="s">
        <v>353</v>
      </c>
      <c r="B128" s="25" t="s">
        <v>354</v>
      </c>
      <c r="C128" s="55"/>
      <c r="D128" s="56">
        <v>1596000</v>
      </c>
      <c r="E128" s="56">
        <v>1596000</v>
      </c>
      <c r="F128" s="56"/>
      <c r="G128" s="60">
        <v>1064000</v>
      </c>
      <c r="H128" s="60">
        <v>266000</v>
      </c>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row>
    <row r="129" spans="1:244" s="20" customFormat="1" ht="16.5" customHeight="1">
      <c r="A129" s="23"/>
      <c r="B129" s="25" t="s">
        <v>313</v>
      </c>
      <c r="C129" s="55"/>
      <c r="D129" s="56"/>
      <c r="E129" s="56"/>
      <c r="F129" s="56"/>
      <c r="G129" s="60">
        <v>-1817</v>
      </c>
      <c r="H129" s="60"/>
      <c r="I129" s="5"/>
    </row>
    <row r="130" spans="1:244" ht="16.5" customHeight="1">
      <c r="A130" s="18" t="s">
        <v>355</v>
      </c>
      <c r="B130" s="21" t="s">
        <v>356</v>
      </c>
      <c r="C130" s="54">
        <f t="shared" ref="C130:H130" si="37">+C131+C137+C139+C143+C149</f>
        <v>0</v>
      </c>
      <c r="D130" s="54">
        <f t="shared" si="37"/>
        <v>33414000</v>
      </c>
      <c r="E130" s="54">
        <f t="shared" si="37"/>
        <v>32581760</v>
      </c>
      <c r="F130" s="54">
        <f t="shared" si="37"/>
        <v>0</v>
      </c>
      <c r="G130" s="54">
        <f t="shared" si="37"/>
        <v>20567882</v>
      </c>
      <c r="H130" s="54">
        <f t="shared" si="37"/>
        <v>4741027</v>
      </c>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c r="DJ130" s="20"/>
      <c r="DK130" s="20"/>
      <c r="DL130" s="20"/>
      <c r="DM130" s="20"/>
      <c r="DN130" s="20"/>
      <c r="DO130" s="20"/>
      <c r="DP130" s="20"/>
      <c r="DQ130" s="20"/>
      <c r="DR130" s="20"/>
      <c r="DS130" s="20"/>
      <c r="DT130" s="20"/>
      <c r="DU130" s="20"/>
      <c r="DV130" s="20"/>
      <c r="DW130" s="20"/>
      <c r="DX130" s="20"/>
      <c r="DY130" s="20"/>
      <c r="DZ130" s="20"/>
      <c r="EA130" s="20"/>
      <c r="EB130" s="20"/>
      <c r="EC130" s="20"/>
      <c r="ED130" s="20"/>
      <c r="EE130" s="20"/>
      <c r="EF130" s="20"/>
      <c r="EG130" s="20"/>
      <c r="EH130" s="20"/>
      <c r="EI130" s="20"/>
      <c r="EJ130" s="20"/>
      <c r="EK130" s="20"/>
      <c r="EL130" s="20"/>
      <c r="EM130" s="20"/>
      <c r="EN130" s="20"/>
      <c r="EO130" s="20"/>
      <c r="EP130" s="20"/>
      <c r="EQ130" s="20"/>
      <c r="ER130" s="20"/>
      <c r="ES130" s="20"/>
      <c r="ET130" s="20"/>
      <c r="EU130" s="20"/>
      <c r="EV130" s="20"/>
      <c r="EW130" s="20"/>
      <c r="EX130" s="20"/>
      <c r="EY130" s="20"/>
      <c r="EZ130" s="20"/>
      <c r="FA130" s="20"/>
      <c r="FB130" s="20"/>
      <c r="FC130" s="20"/>
      <c r="FD130" s="20"/>
      <c r="FE130" s="20"/>
      <c r="FF130" s="20"/>
      <c r="FG130" s="20"/>
      <c r="FH130" s="20"/>
      <c r="FI130" s="20"/>
      <c r="FJ130" s="20"/>
      <c r="FK130" s="20"/>
      <c r="FL130" s="20"/>
      <c r="FM130" s="20"/>
      <c r="FN130" s="20"/>
      <c r="FO130" s="20"/>
      <c r="FP130" s="20"/>
      <c r="FQ130" s="20"/>
      <c r="FR130" s="20"/>
      <c r="FS130" s="20"/>
      <c r="FT130" s="20"/>
      <c r="FU130" s="20"/>
      <c r="FV130" s="20"/>
      <c r="FW130" s="20"/>
      <c r="FX130" s="20"/>
      <c r="FY130" s="20"/>
      <c r="FZ130" s="20"/>
      <c r="GA130" s="20"/>
      <c r="GB130" s="20"/>
      <c r="GC130" s="20"/>
      <c r="GD130" s="20"/>
      <c r="GE130" s="20"/>
      <c r="GF130" s="20"/>
      <c r="GG130" s="20"/>
      <c r="GH130" s="20"/>
      <c r="GI130" s="20"/>
      <c r="GJ130" s="20"/>
      <c r="GK130" s="20"/>
      <c r="GL130" s="20"/>
      <c r="GM130" s="20"/>
      <c r="GN130" s="20"/>
      <c r="GO130" s="20"/>
      <c r="GP130" s="20"/>
      <c r="GQ130" s="20"/>
      <c r="GR130" s="20"/>
      <c r="GS130" s="20"/>
      <c r="GT130" s="20"/>
      <c r="GU130" s="20"/>
      <c r="GV130" s="20"/>
      <c r="GW130" s="20"/>
      <c r="GX130" s="20"/>
      <c r="GY130" s="20"/>
      <c r="GZ130" s="20"/>
      <c r="HA130" s="20"/>
      <c r="HB130" s="20"/>
      <c r="HC130" s="20"/>
      <c r="HD130" s="20"/>
      <c r="HE130" s="20"/>
      <c r="HF130" s="20"/>
      <c r="HG130" s="20"/>
      <c r="HH130" s="20"/>
      <c r="HI130" s="20"/>
      <c r="HJ130" s="20"/>
      <c r="HK130" s="20"/>
      <c r="HL130" s="20"/>
      <c r="HM130" s="20"/>
      <c r="HN130" s="20"/>
      <c r="HO130" s="20"/>
      <c r="HP130" s="20"/>
      <c r="HQ130" s="20"/>
      <c r="HR130" s="20"/>
      <c r="HS130" s="20"/>
      <c r="HT130" s="20"/>
      <c r="HU130" s="20"/>
      <c r="HV130" s="20"/>
      <c r="HW130" s="20"/>
      <c r="HX130" s="20"/>
      <c r="HY130" s="20"/>
      <c r="HZ130" s="20"/>
      <c r="IA130" s="20"/>
      <c r="IB130" s="20"/>
      <c r="IC130" s="20"/>
      <c r="ID130" s="20"/>
      <c r="IE130" s="20"/>
      <c r="IF130" s="20"/>
      <c r="IG130" s="20"/>
      <c r="IH130" s="20"/>
      <c r="II130" s="20"/>
      <c r="IJ130" s="20"/>
    </row>
    <row r="131" spans="1:244" ht="16.5" customHeight="1">
      <c r="A131" s="18" t="s">
        <v>357</v>
      </c>
      <c r="B131" s="21" t="s">
        <v>358</v>
      </c>
      <c r="C131" s="53">
        <f t="shared" ref="C131:H131" si="38">+C132+C135</f>
        <v>0</v>
      </c>
      <c r="D131" s="53">
        <f t="shared" si="38"/>
        <v>20451000</v>
      </c>
      <c r="E131" s="53">
        <f t="shared" si="38"/>
        <v>19862000</v>
      </c>
      <c r="F131" s="53">
        <f t="shared" si="38"/>
        <v>0</v>
      </c>
      <c r="G131" s="53">
        <f t="shared" si="38"/>
        <v>12212465</v>
      </c>
      <c r="H131" s="53">
        <f t="shared" si="38"/>
        <v>2540700</v>
      </c>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c r="DK131" s="20"/>
      <c r="DL131" s="20"/>
      <c r="DM131" s="20"/>
      <c r="DN131" s="20"/>
      <c r="DO131" s="20"/>
      <c r="DP131" s="20"/>
      <c r="DQ131" s="20"/>
      <c r="DR131" s="20"/>
      <c r="DS131" s="20"/>
      <c r="DT131" s="20"/>
      <c r="DU131" s="20"/>
      <c r="DV131" s="20"/>
      <c r="DW131" s="20"/>
      <c r="DX131" s="20"/>
      <c r="DY131" s="20"/>
      <c r="DZ131" s="20"/>
      <c r="EA131" s="20"/>
      <c r="EB131" s="20"/>
      <c r="EC131" s="20"/>
      <c r="ED131" s="20"/>
      <c r="EE131" s="20"/>
      <c r="EF131" s="20"/>
      <c r="EG131" s="20"/>
      <c r="EH131" s="20"/>
      <c r="EI131" s="20"/>
      <c r="EJ131" s="20"/>
      <c r="EK131" s="20"/>
      <c r="EL131" s="20"/>
      <c r="EM131" s="20"/>
      <c r="EN131" s="20"/>
      <c r="EO131" s="20"/>
      <c r="EP131" s="20"/>
      <c r="EQ131" s="20"/>
      <c r="ER131" s="20"/>
      <c r="ES131" s="20"/>
      <c r="ET131" s="20"/>
      <c r="EU131" s="20"/>
      <c r="EV131" s="20"/>
      <c r="EW131" s="20"/>
      <c r="EX131" s="20"/>
      <c r="EY131" s="20"/>
      <c r="EZ131" s="20"/>
      <c r="FA131" s="20"/>
      <c r="FB131" s="20"/>
      <c r="FC131" s="20"/>
      <c r="FD131" s="20"/>
      <c r="FE131" s="20"/>
      <c r="FF131" s="20"/>
      <c r="FG131" s="20"/>
      <c r="FH131" s="20"/>
      <c r="FI131" s="20"/>
      <c r="FJ131" s="20"/>
      <c r="FK131" s="20"/>
      <c r="FL131" s="20"/>
      <c r="FM131" s="20"/>
      <c r="FN131" s="20"/>
      <c r="FO131" s="20"/>
      <c r="FP131" s="20"/>
      <c r="FQ131" s="20"/>
      <c r="FR131" s="20"/>
      <c r="FS131" s="20"/>
      <c r="FT131" s="20"/>
      <c r="FU131" s="20"/>
      <c r="FV131" s="20"/>
      <c r="FW131" s="20"/>
      <c r="FX131" s="20"/>
      <c r="FY131" s="20"/>
      <c r="FZ131" s="20"/>
      <c r="GA131" s="20"/>
      <c r="GB131" s="20"/>
      <c r="GC131" s="20"/>
      <c r="GD131" s="20"/>
      <c r="GE131" s="20"/>
      <c r="GF131" s="20"/>
      <c r="GG131" s="20"/>
      <c r="GH131" s="20"/>
      <c r="GI131" s="20"/>
      <c r="GJ131" s="20"/>
      <c r="GK131" s="20"/>
      <c r="GL131" s="20"/>
      <c r="GM131" s="20"/>
      <c r="GN131" s="20"/>
      <c r="GO131" s="20"/>
      <c r="GP131" s="20"/>
      <c r="GQ131" s="20"/>
      <c r="GR131" s="20"/>
      <c r="GS131" s="20"/>
      <c r="GT131" s="20"/>
      <c r="GU131" s="20"/>
      <c r="GV131" s="20"/>
      <c r="GW131" s="20"/>
      <c r="GX131" s="20"/>
      <c r="GY131" s="20"/>
      <c r="GZ131" s="20"/>
      <c r="HA131" s="20"/>
      <c r="HB131" s="20"/>
      <c r="HC131" s="20"/>
      <c r="HD131" s="20"/>
      <c r="HE131" s="20"/>
      <c r="HF131" s="20"/>
      <c r="HG131" s="20"/>
      <c r="HH131" s="20"/>
      <c r="HI131" s="20"/>
      <c r="HJ131" s="20"/>
      <c r="HK131" s="20"/>
      <c r="HL131" s="20"/>
      <c r="HM131" s="20"/>
      <c r="HN131" s="20"/>
      <c r="HO131" s="20"/>
      <c r="HP131" s="20"/>
      <c r="HQ131" s="20"/>
      <c r="HR131" s="20"/>
      <c r="HS131" s="20"/>
      <c r="HT131" s="20"/>
      <c r="HU131" s="20"/>
      <c r="HV131" s="20"/>
      <c r="HW131" s="20"/>
      <c r="HX131" s="20"/>
      <c r="HY131" s="20"/>
      <c r="HZ131" s="20"/>
      <c r="IA131" s="20"/>
      <c r="IB131" s="20"/>
      <c r="IC131" s="20"/>
      <c r="ID131" s="20"/>
      <c r="IE131" s="20"/>
      <c r="IF131" s="20"/>
      <c r="IG131" s="20"/>
      <c r="IH131" s="20"/>
      <c r="II131" s="20"/>
      <c r="IJ131" s="20"/>
    </row>
    <row r="132" spans="1:244" s="20" customFormat="1" ht="16.5" customHeight="1">
      <c r="A132" s="23"/>
      <c r="B132" s="99" t="s">
        <v>425</v>
      </c>
      <c r="C132" s="55">
        <f>C133+C134</f>
        <v>0</v>
      </c>
      <c r="D132" s="55">
        <v>17135000</v>
      </c>
      <c r="E132" s="55">
        <v>16674000</v>
      </c>
      <c r="F132" s="55">
        <f>F133+F134</f>
        <v>0</v>
      </c>
      <c r="G132" s="55">
        <f>G133+G134</f>
        <v>10672465</v>
      </c>
      <c r="H132" s="55">
        <f>H133+H134</f>
        <v>2540700</v>
      </c>
    </row>
    <row r="133" spans="1:244" s="20" customFormat="1" ht="16.5" customHeight="1">
      <c r="A133" s="23"/>
      <c r="B133" s="100" t="s">
        <v>426</v>
      </c>
      <c r="C133" s="55"/>
      <c r="D133" s="56"/>
      <c r="E133" s="56"/>
      <c r="F133" s="56"/>
      <c r="G133" s="45">
        <v>5740456</v>
      </c>
      <c r="H133" s="45">
        <v>1396033</v>
      </c>
    </row>
    <row r="134" spans="1:244" s="20" customFormat="1" ht="16.5" customHeight="1">
      <c r="A134" s="23"/>
      <c r="B134" s="100" t="s">
        <v>427</v>
      </c>
      <c r="C134" s="55"/>
      <c r="D134" s="56"/>
      <c r="E134" s="56"/>
      <c r="F134" s="56"/>
      <c r="G134" s="45">
        <v>4932009</v>
      </c>
      <c r="H134" s="45">
        <v>1144667</v>
      </c>
    </row>
    <row r="135" spans="1:244" s="20" customFormat="1" ht="16.5" customHeight="1">
      <c r="A135" s="23"/>
      <c r="B135" s="42" t="s">
        <v>360</v>
      </c>
      <c r="C135" s="55"/>
      <c r="D135" s="56">
        <v>3316000</v>
      </c>
      <c r="E135" s="56">
        <v>3188000</v>
      </c>
      <c r="F135" s="56"/>
      <c r="G135" s="24">
        <v>1540000</v>
      </c>
      <c r="H135" s="24">
        <v>0</v>
      </c>
    </row>
    <row r="136" spans="1:244" s="20" customFormat="1" ht="16.5" customHeight="1">
      <c r="A136" s="23"/>
      <c r="B136" s="25" t="s">
        <v>313</v>
      </c>
      <c r="C136" s="55"/>
      <c r="D136" s="56"/>
      <c r="E136" s="56"/>
      <c r="F136" s="56"/>
      <c r="G136" s="24">
        <v>-22330</v>
      </c>
      <c r="H136" s="24">
        <v>-5227</v>
      </c>
    </row>
    <row r="137" spans="1:244" s="20" customFormat="1" ht="16.5" customHeight="1">
      <c r="A137" s="23" t="s">
        <v>361</v>
      </c>
      <c r="B137" s="43" t="s">
        <v>362</v>
      </c>
      <c r="C137" s="55"/>
      <c r="D137" s="56">
        <v>6706000</v>
      </c>
      <c r="E137" s="56">
        <v>6520000</v>
      </c>
      <c r="F137" s="56"/>
      <c r="G137" s="55">
        <v>4277367</v>
      </c>
      <c r="H137" s="55">
        <v>1173194</v>
      </c>
    </row>
    <row r="138" spans="1:244" s="20" customFormat="1" ht="16.5" customHeight="1">
      <c r="A138" s="23"/>
      <c r="B138" s="25" t="s">
        <v>313</v>
      </c>
      <c r="C138" s="55"/>
      <c r="D138" s="56"/>
      <c r="E138" s="56"/>
      <c r="F138" s="56"/>
      <c r="G138" s="24">
        <v>-11969</v>
      </c>
      <c r="H138" s="24">
        <v>-11946</v>
      </c>
    </row>
    <row r="139" spans="1:244" s="20" customFormat="1" ht="16.5" customHeight="1">
      <c r="A139" s="18" t="s">
        <v>363</v>
      </c>
      <c r="B139" s="44" t="s">
        <v>364</v>
      </c>
      <c r="C139" s="55">
        <f t="shared" ref="C139:H139" si="39">+C140+C141</f>
        <v>0</v>
      </c>
      <c r="D139" s="55">
        <f t="shared" si="39"/>
        <v>874000</v>
      </c>
      <c r="E139" s="55">
        <f t="shared" si="39"/>
        <v>874000</v>
      </c>
      <c r="F139" s="55">
        <f t="shared" si="39"/>
        <v>0</v>
      </c>
      <c r="G139" s="55">
        <f t="shared" si="39"/>
        <v>558110</v>
      </c>
      <c r="H139" s="55">
        <f t="shared" si="39"/>
        <v>142003</v>
      </c>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c r="IC139" s="5"/>
      <c r="ID139" s="5"/>
      <c r="IE139" s="5"/>
      <c r="IF139" s="5"/>
      <c r="IG139" s="5"/>
      <c r="IH139" s="5"/>
      <c r="II139" s="5"/>
      <c r="IJ139" s="5"/>
    </row>
    <row r="140" spans="1:244" s="20" customFormat="1" ht="16.5" customHeight="1">
      <c r="A140" s="23"/>
      <c r="B140" s="42" t="s">
        <v>359</v>
      </c>
      <c r="C140" s="55"/>
      <c r="D140" s="56">
        <v>874000</v>
      </c>
      <c r="E140" s="56">
        <v>874000</v>
      </c>
      <c r="F140" s="56"/>
      <c r="G140" s="45">
        <v>558110</v>
      </c>
      <c r="H140" s="45">
        <v>142003</v>
      </c>
      <c r="I140" s="5"/>
      <c r="J140" s="45"/>
      <c r="K140" s="45"/>
      <c r="L140" s="45"/>
      <c r="M140" s="45"/>
      <c r="N140" s="45"/>
      <c r="O140" s="45"/>
      <c r="P140" s="45"/>
      <c r="Q140" s="45"/>
      <c r="R140" s="45"/>
      <c r="S140" s="45"/>
      <c r="T140" s="45"/>
      <c r="U140" s="45"/>
      <c r="V140" s="45"/>
      <c r="W140" s="45"/>
      <c r="X140" s="45"/>
      <c r="Y140" s="45"/>
      <c r="Z140" s="45"/>
      <c r="AA140" s="45"/>
      <c r="AB140" s="4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row>
    <row r="141" spans="1:244" s="20" customFormat="1" ht="16.5" customHeight="1">
      <c r="A141" s="23"/>
      <c r="B141" s="42" t="s">
        <v>365</v>
      </c>
      <c r="C141" s="55"/>
      <c r="D141" s="56"/>
      <c r="E141" s="56"/>
      <c r="F141" s="56"/>
      <c r="G141" s="45"/>
      <c r="H141" s="45"/>
      <c r="I141" s="45"/>
      <c r="J141" s="6"/>
      <c r="K141" s="6"/>
      <c r="L141" s="6"/>
      <c r="M141" s="6"/>
      <c r="N141" s="6"/>
      <c r="O141" s="6"/>
      <c r="P141" s="6"/>
      <c r="Q141" s="6"/>
      <c r="R141" s="6"/>
      <c r="S141" s="6"/>
      <c r="T141" s="6"/>
      <c r="U141" s="6"/>
      <c r="V141" s="6"/>
      <c r="W141" s="6"/>
      <c r="X141" s="6"/>
      <c r="Y141" s="6"/>
      <c r="Z141" s="6"/>
      <c r="AA141" s="6"/>
      <c r="AB141" s="6"/>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row>
    <row r="142" spans="1:244" ht="16.5" customHeight="1">
      <c r="A142" s="23"/>
      <c r="B142" s="25" t="s">
        <v>313</v>
      </c>
      <c r="C142" s="55"/>
      <c r="D142" s="56"/>
      <c r="E142" s="56"/>
      <c r="F142" s="56"/>
      <c r="G142" s="45">
        <v>-2260</v>
      </c>
      <c r="H142" s="45">
        <v>0</v>
      </c>
      <c r="I142" s="6"/>
    </row>
    <row r="143" spans="1:244" ht="16.5" customHeight="1">
      <c r="A143" s="18" t="s">
        <v>366</v>
      </c>
      <c r="B143" s="44" t="s">
        <v>367</v>
      </c>
      <c r="C143" s="53">
        <f t="shared" ref="C143:H143" si="40">+C144+C145+C146+C147</f>
        <v>0</v>
      </c>
      <c r="D143" s="53">
        <f t="shared" si="40"/>
        <v>4610000</v>
      </c>
      <c r="E143" s="53">
        <f t="shared" si="40"/>
        <v>4557760</v>
      </c>
      <c r="F143" s="53">
        <f t="shared" si="40"/>
        <v>0</v>
      </c>
      <c r="G143" s="53">
        <f t="shared" si="40"/>
        <v>3009744</v>
      </c>
      <c r="H143" s="53">
        <f t="shared" si="40"/>
        <v>755984</v>
      </c>
    </row>
    <row r="144" spans="1:244">
      <c r="A144" s="23"/>
      <c r="B144" s="24" t="s">
        <v>368</v>
      </c>
      <c r="C144" s="55"/>
      <c r="D144" s="56">
        <v>4601000</v>
      </c>
      <c r="E144" s="56">
        <v>4550000</v>
      </c>
      <c r="F144" s="56"/>
      <c r="G144" s="45">
        <v>3004464</v>
      </c>
      <c r="H144" s="45">
        <v>754464</v>
      </c>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c r="CW144" s="20"/>
      <c r="CX144" s="20"/>
      <c r="CY144" s="20"/>
      <c r="CZ144" s="20"/>
      <c r="DA144" s="20"/>
      <c r="DB144" s="20"/>
      <c r="DC144" s="20"/>
      <c r="DD144" s="20"/>
      <c r="DE144" s="20"/>
      <c r="DF144" s="20"/>
      <c r="DG144" s="20"/>
      <c r="DH144" s="20"/>
      <c r="DI144" s="20"/>
      <c r="DJ144" s="20"/>
      <c r="DK144" s="20"/>
      <c r="DL144" s="20"/>
      <c r="DM144" s="20"/>
      <c r="DN144" s="20"/>
      <c r="DO144" s="20"/>
      <c r="DP144" s="20"/>
      <c r="DQ144" s="20"/>
      <c r="DR144" s="20"/>
      <c r="DS144" s="20"/>
      <c r="DT144" s="20"/>
      <c r="DU144" s="20"/>
      <c r="DV144" s="20"/>
      <c r="DW144" s="20"/>
      <c r="DX144" s="20"/>
      <c r="DY144" s="20"/>
      <c r="DZ144" s="20"/>
      <c r="EA144" s="20"/>
      <c r="EB144" s="20"/>
      <c r="EC144" s="20"/>
      <c r="ED144" s="20"/>
      <c r="EE144" s="20"/>
      <c r="EF144" s="20"/>
      <c r="EG144" s="20"/>
      <c r="EH144" s="20"/>
      <c r="EI144" s="20"/>
      <c r="EJ144" s="20"/>
      <c r="EK144" s="20"/>
      <c r="EL144" s="20"/>
      <c r="EM144" s="20"/>
      <c r="EN144" s="20"/>
      <c r="EO144" s="20"/>
      <c r="EP144" s="20"/>
      <c r="EQ144" s="20"/>
      <c r="ER144" s="20"/>
      <c r="ES144" s="20"/>
      <c r="ET144" s="20"/>
      <c r="EU144" s="20"/>
      <c r="EV144" s="20"/>
      <c r="EW144" s="20"/>
      <c r="EX144" s="20"/>
      <c r="EY144" s="20"/>
      <c r="EZ144" s="20"/>
      <c r="FA144" s="20"/>
      <c r="FB144" s="20"/>
      <c r="FC144" s="20"/>
      <c r="FD144" s="20"/>
      <c r="FE144" s="20"/>
      <c r="FF144" s="20"/>
      <c r="FG144" s="20"/>
      <c r="FH144" s="20"/>
      <c r="FI144" s="20"/>
      <c r="FJ144" s="20"/>
      <c r="FK144" s="20"/>
      <c r="FL144" s="20"/>
      <c r="FM144" s="20"/>
      <c r="FN144" s="20"/>
      <c r="FO144" s="20"/>
      <c r="FP144" s="20"/>
      <c r="FQ144" s="20"/>
      <c r="FR144" s="20"/>
      <c r="FS144" s="20"/>
      <c r="FT144" s="20"/>
      <c r="FU144" s="20"/>
      <c r="FV144" s="20"/>
      <c r="FW144" s="20"/>
      <c r="FX144" s="20"/>
      <c r="FY144" s="20"/>
      <c r="FZ144" s="20"/>
      <c r="GA144" s="20"/>
      <c r="GB144" s="20"/>
      <c r="GC144" s="20"/>
      <c r="GD144" s="20"/>
      <c r="GE144" s="20"/>
      <c r="GF144" s="20"/>
      <c r="GG144" s="20"/>
      <c r="GH144" s="20"/>
      <c r="GI144" s="20"/>
      <c r="GJ144" s="20"/>
      <c r="GK144" s="20"/>
      <c r="GL144" s="20"/>
      <c r="GM144" s="20"/>
      <c r="GN144" s="20"/>
      <c r="GO144" s="20"/>
      <c r="GP144" s="20"/>
      <c r="GQ144" s="20"/>
      <c r="GR144" s="20"/>
      <c r="GS144" s="20"/>
      <c r="GT144" s="20"/>
      <c r="GU144" s="20"/>
      <c r="GV144" s="20"/>
      <c r="GW144" s="20"/>
      <c r="GX144" s="20"/>
      <c r="GY144" s="20"/>
      <c r="GZ144" s="20"/>
      <c r="HA144" s="20"/>
      <c r="HB144" s="20"/>
      <c r="HC144" s="20"/>
      <c r="HD144" s="20"/>
      <c r="HE144" s="20"/>
      <c r="HF144" s="20"/>
      <c r="HG144" s="20"/>
      <c r="HH144" s="20"/>
      <c r="HI144" s="20"/>
      <c r="HJ144" s="20"/>
      <c r="HK144" s="20"/>
      <c r="HL144" s="20"/>
      <c r="HM144" s="20"/>
      <c r="HN144" s="20"/>
      <c r="HO144" s="20"/>
      <c r="HP144" s="20"/>
      <c r="HQ144" s="20"/>
      <c r="HR144" s="20"/>
      <c r="HS144" s="20"/>
      <c r="HT144" s="20"/>
      <c r="HU144" s="20"/>
      <c r="HV144" s="20"/>
      <c r="HW144" s="20"/>
      <c r="HX144" s="20"/>
      <c r="HY144" s="20"/>
      <c r="HZ144" s="20"/>
      <c r="IA144" s="20"/>
      <c r="IB144" s="20"/>
      <c r="IC144" s="20"/>
      <c r="ID144" s="20"/>
      <c r="IE144" s="20"/>
      <c r="IF144" s="20"/>
      <c r="IG144" s="20"/>
      <c r="IH144" s="20"/>
      <c r="II144" s="20"/>
      <c r="IJ144" s="20"/>
    </row>
    <row r="145" spans="1:244" ht="30">
      <c r="A145" s="23"/>
      <c r="B145" s="24" t="s">
        <v>369</v>
      </c>
      <c r="C145" s="55"/>
      <c r="D145" s="56"/>
      <c r="E145" s="56"/>
      <c r="F145" s="56"/>
      <c r="G145" s="45"/>
      <c r="H145" s="45"/>
      <c r="I145" s="20"/>
    </row>
    <row r="146" spans="1:244" ht="30">
      <c r="A146" s="23"/>
      <c r="B146" s="24" t="s">
        <v>370</v>
      </c>
      <c r="C146" s="55"/>
      <c r="D146" s="56">
        <v>9000</v>
      </c>
      <c r="E146" s="56">
        <v>7760</v>
      </c>
      <c r="F146" s="56"/>
      <c r="G146" s="45">
        <v>5280</v>
      </c>
      <c r="H146" s="45">
        <v>1520</v>
      </c>
    </row>
    <row r="147" spans="1:244" s="20" customFormat="1" ht="30">
      <c r="A147" s="23"/>
      <c r="B147" s="24" t="s">
        <v>371</v>
      </c>
      <c r="C147" s="55"/>
      <c r="D147" s="56"/>
      <c r="E147" s="56"/>
      <c r="F147" s="56"/>
      <c r="G147" s="45"/>
      <c r="H147" s="4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c r="GS147" s="5"/>
      <c r="GT147" s="5"/>
      <c r="GU147" s="5"/>
      <c r="GV147" s="5"/>
      <c r="GW147" s="5"/>
      <c r="GX147" s="5"/>
      <c r="GY147" s="5"/>
      <c r="GZ147" s="5"/>
      <c r="HA147" s="5"/>
      <c r="HB147" s="5"/>
      <c r="HC147" s="5"/>
      <c r="HD147" s="5"/>
      <c r="HE147" s="5"/>
      <c r="HF147" s="5"/>
      <c r="HG147" s="5"/>
      <c r="HH147" s="5"/>
      <c r="HI147" s="5"/>
      <c r="HJ147" s="5"/>
      <c r="HK147" s="5"/>
      <c r="HL147" s="5"/>
      <c r="HM147" s="5"/>
      <c r="HN147" s="5"/>
      <c r="HO147" s="5"/>
      <c r="HP147" s="5"/>
      <c r="HQ147" s="5"/>
      <c r="HR147" s="5"/>
      <c r="HS147" s="5"/>
      <c r="HT147" s="5"/>
      <c r="HU147" s="5"/>
      <c r="HV147" s="5"/>
      <c r="HW147" s="5"/>
      <c r="HX147" s="5"/>
      <c r="HY147" s="5"/>
      <c r="HZ147" s="5"/>
      <c r="IA147" s="5"/>
      <c r="IB147" s="5"/>
      <c r="IC147" s="5"/>
      <c r="ID147" s="5"/>
      <c r="IE147" s="5"/>
      <c r="IF147" s="5"/>
      <c r="IG147" s="5"/>
      <c r="IH147" s="5"/>
      <c r="II147" s="5"/>
      <c r="IJ147" s="5"/>
    </row>
    <row r="148" spans="1:244">
      <c r="A148" s="23"/>
      <c r="B148" s="25" t="s">
        <v>313</v>
      </c>
      <c r="C148" s="55"/>
      <c r="D148" s="56"/>
      <c r="E148" s="56"/>
      <c r="F148" s="56"/>
      <c r="G148" s="45">
        <v>-3933</v>
      </c>
      <c r="H148" s="45">
        <v>-3933</v>
      </c>
    </row>
    <row r="149" spans="1:244" ht="16.5" customHeight="1">
      <c r="A149" s="18" t="s">
        <v>372</v>
      </c>
      <c r="B149" s="44" t="s">
        <v>373</v>
      </c>
      <c r="C149" s="55">
        <f t="shared" ref="C149:H149" si="41">+C150+C151</f>
        <v>0</v>
      </c>
      <c r="D149" s="55">
        <f t="shared" si="41"/>
        <v>773000</v>
      </c>
      <c r="E149" s="55">
        <f t="shared" si="41"/>
        <v>768000</v>
      </c>
      <c r="F149" s="55">
        <f t="shared" si="41"/>
        <v>0</v>
      </c>
      <c r="G149" s="55">
        <f t="shared" si="41"/>
        <v>510196</v>
      </c>
      <c r="H149" s="55">
        <f t="shared" si="41"/>
        <v>129146</v>
      </c>
    </row>
    <row r="150" spans="1:244" ht="16.5" customHeight="1">
      <c r="A150" s="18"/>
      <c r="B150" s="42" t="s">
        <v>359</v>
      </c>
      <c r="C150" s="55"/>
      <c r="D150" s="56">
        <v>773000</v>
      </c>
      <c r="E150" s="56">
        <v>768000</v>
      </c>
      <c r="F150" s="56"/>
      <c r="G150" s="45">
        <v>510196</v>
      </c>
      <c r="H150" s="45">
        <v>129146</v>
      </c>
    </row>
    <row r="151" spans="1:244" ht="16.5" customHeight="1">
      <c r="A151" s="23"/>
      <c r="B151" s="42" t="s">
        <v>365</v>
      </c>
      <c r="C151" s="55"/>
      <c r="D151" s="56"/>
      <c r="E151" s="56"/>
      <c r="F151" s="56"/>
      <c r="G151" s="45"/>
      <c r="H151" s="45"/>
    </row>
    <row r="152" spans="1:244" ht="16.5" customHeight="1">
      <c r="A152" s="23"/>
      <c r="B152" s="25" t="s">
        <v>313</v>
      </c>
      <c r="C152" s="55"/>
      <c r="D152" s="56"/>
      <c r="E152" s="56"/>
      <c r="F152" s="56"/>
      <c r="G152" s="45"/>
      <c r="H152" s="45"/>
    </row>
    <row r="153" spans="1:244" ht="16.5" customHeight="1">
      <c r="A153" s="18" t="s">
        <v>374</v>
      </c>
      <c r="B153" s="25" t="s">
        <v>375</v>
      </c>
      <c r="C153" s="55"/>
      <c r="D153" s="56"/>
      <c r="E153" s="56"/>
      <c r="F153" s="56"/>
      <c r="G153" s="62"/>
      <c r="H153" s="62"/>
    </row>
    <row r="154" spans="1:244" ht="16.5" customHeight="1">
      <c r="A154" s="18"/>
      <c r="B154" s="25" t="s">
        <v>313</v>
      </c>
      <c r="C154" s="55"/>
      <c r="D154" s="56"/>
      <c r="E154" s="56"/>
      <c r="F154" s="56"/>
      <c r="G154" s="62"/>
      <c r="H154" s="62"/>
    </row>
    <row r="155" spans="1:244" ht="16.5" customHeight="1">
      <c r="A155" s="18" t="s">
        <v>376</v>
      </c>
      <c r="B155" s="21" t="s">
        <v>377</v>
      </c>
      <c r="C155" s="54">
        <f t="shared" ref="C155:H155" si="42">+C156+C162</f>
        <v>0</v>
      </c>
      <c r="D155" s="54">
        <f t="shared" si="42"/>
        <v>70742000</v>
      </c>
      <c r="E155" s="54">
        <f t="shared" si="42"/>
        <v>69734000</v>
      </c>
      <c r="F155" s="54">
        <f t="shared" si="42"/>
        <v>0</v>
      </c>
      <c r="G155" s="54">
        <f t="shared" si="42"/>
        <v>45373000</v>
      </c>
      <c r="H155" s="54">
        <f t="shared" si="42"/>
        <v>11156914</v>
      </c>
    </row>
    <row r="156" spans="1:244" ht="16.5" customHeight="1">
      <c r="A156" s="23" t="s">
        <v>378</v>
      </c>
      <c r="B156" s="21" t="s">
        <v>379</v>
      </c>
      <c r="C156" s="55">
        <f t="shared" ref="C156:H156" si="43">C157+C159+C158+C160</f>
        <v>0</v>
      </c>
      <c r="D156" s="55">
        <f t="shared" si="43"/>
        <v>70742000</v>
      </c>
      <c r="E156" s="55">
        <f t="shared" si="43"/>
        <v>69734000</v>
      </c>
      <c r="F156" s="55">
        <f t="shared" si="43"/>
        <v>0</v>
      </c>
      <c r="G156" s="55">
        <f t="shared" si="43"/>
        <v>45373000</v>
      </c>
      <c r="H156" s="55">
        <f t="shared" si="43"/>
        <v>11156914</v>
      </c>
    </row>
    <row r="157" spans="1:244">
      <c r="A157" s="23"/>
      <c r="B157" s="24" t="s">
        <v>319</v>
      </c>
      <c r="C157" s="55"/>
      <c r="D157" s="56">
        <v>70742000</v>
      </c>
      <c r="E157" s="56">
        <v>69734000</v>
      </c>
      <c r="F157" s="56"/>
      <c r="G157" s="45">
        <v>45373000</v>
      </c>
      <c r="H157" s="45">
        <v>11156914</v>
      </c>
    </row>
    <row r="158" spans="1:244" ht="45">
      <c r="A158" s="23"/>
      <c r="B158" s="24" t="s">
        <v>380</v>
      </c>
      <c r="C158" s="55"/>
      <c r="D158" s="56"/>
      <c r="E158" s="56"/>
      <c r="F158" s="56"/>
      <c r="G158" s="45"/>
      <c r="H158" s="45"/>
    </row>
    <row r="159" spans="1:244" ht="30">
      <c r="A159" s="23"/>
      <c r="B159" s="24" t="s">
        <v>381</v>
      </c>
      <c r="C159" s="55"/>
      <c r="D159" s="56"/>
      <c r="E159" s="56"/>
      <c r="F159" s="56"/>
      <c r="G159" s="62"/>
      <c r="H159" s="62"/>
    </row>
    <row r="160" spans="1:244">
      <c r="A160" s="23"/>
      <c r="B160" s="47" t="s">
        <v>382</v>
      </c>
      <c r="C160" s="55"/>
      <c r="D160" s="56"/>
      <c r="E160" s="56"/>
      <c r="F160" s="56"/>
      <c r="G160" s="45"/>
      <c r="H160" s="45"/>
    </row>
    <row r="161" spans="1:8">
      <c r="A161" s="23"/>
      <c r="B161" s="25" t="s">
        <v>313</v>
      </c>
      <c r="C161" s="55"/>
      <c r="D161" s="56"/>
      <c r="E161" s="56"/>
      <c r="F161" s="56"/>
      <c r="G161" s="45">
        <v>-89101</v>
      </c>
      <c r="H161" s="45">
        <v>-26154</v>
      </c>
    </row>
    <row r="162" spans="1:8" ht="16.5" customHeight="1">
      <c r="A162" s="23" t="s">
        <v>383</v>
      </c>
      <c r="B162" s="21" t="s">
        <v>384</v>
      </c>
      <c r="C162" s="55">
        <f t="shared" ref="C162:H162" si="44">C163+C164</f>
        <v>0</v>
      </c>
      <c r="D162" s="55">
        <f t="shared" si="44"/>
        <v>0</v>
      </c>
      <c r="E162" s="55">
        <f t="shared" si="44"/>
        <v>0</v>
      </c>
      <c r="F162" s="55">
        <f t="shared" si="44"/>
        <v>0</v>
      </c>
      <c r="G162" s="55">
        <f t="shared" si="44"/>
        <v>0</v>
      </c>
      <c r="H162" s="55">
        <f t="shared" si="44"/>
        <v>0</v>
      </c>
    </row>
    <row r="163" spans="1:8" ht="16.5" customHeight="1">
      <c r="A163" s="23"/>
      <c r="B163" s="24" t="s">
        <v>319</v>
      </c>
      <c r="C163" s="55"/>
      <c r="D163" s="56"/>
      <c r="E163" s="56"/>
      <c r="F163" s="56"/>
      <c r="G163" s="45"/>
      <c r="H163" s="45"/>
    </row>
    <row r="164" spans="1:8" ht="16.5" customHeight="1">
      <c r="A164" s="23"/>
      <c r="B164" s="48" t="s">
        <v>385</v>
      </c>
      <c r="C164" s="55"/>
      <c r="D164" s="56"/>
      <c r="E164" s="56"/>
      <c r="F164" s="56"/>
      <c r="G164" s="45"/>
      <c r="H164" s="45"/>
    </row>
    <row r="165" spans="1:8" ht="16.5" customHeight="1">
      <c r="A165" s="23"/>
      <c r="B165" s="25" t="s">
        <v>313</v>
      </c>
      <c r="C165" s="55"/>
      <c r="D165" s="56"/>
      <c r="E165" s="56"/>
      <c r="F165" s="56"/>
      <c r="G165" s="45"/>
      <c r="H165" s="45"/>
    </row>
    <row r="166" spans="1:8" ht="16.5" customHeight="1">
      <c r="A166" s="18" t="s">
        <v>386</v>
      </c>
      <c r="B166" s="25" t="s">
        <v>387</v>
      </c>
      <c r="C166" s="55"/>
      <c r="D166" s="56">
        <v>444000</v>
      </c>
      <c r="E166" s="56">
        <v>423000</v>
      </c>
      <c r="F166" s="56"/>
      <c r="G166" s="45">
        <v>254474</v>
      </c>
      <c r="H166" s="45">
        <v>78094</v>
      </c>
    </row>
    <row r="167" spans="1:8" ht="16.5" customHeight="1">
      <c r="A167" s="18"/>
      <c r="B167" s="25" t="s">
        <v>313</v>
      </c>
      <c r="C167" s="55"/>
      <c r="D167" s="56"/>
      <c r="E167" s="56"/>
      <c r="F167" s="56"/>
      <c r="G167" s="45"/>
      <c r="H167" s="45"/>
    </row>
    <row r="168" spans="1:8" ht="16.5" customHeight="1">
      <c r="A168" s="18" t="s">
        <v>388</v>
      </c>
      <c r="B168" s="25" t="s">
        <v>389</v>
      </c>
      <c r="C168" s="55"/>
      <c r="D168" s="56">
        <v>3406640</v>
      </c>
      <c r="E168" s="56">
        <v>3406640</v>
      </c>
      <c r="F168" s="56"/>
      <c r="G168" s="45">
        <v>653912</v>
      </c>
      <c r="H168" s="45">
        <v>0</v>
      </c>
    </row>
    <row r="169" spans="1:8" ht="16.5" customHeight="1">
      <c r="A169" s="18"/>
      <c r="B169" s="25" t="s">
        <v>313</v>
      </c>
      <c r="C169" s="55"/>
      <c r="D169" s="56"/>
      <c r="E169" s="56"/>
      <c r="F169" s="56"/>
      <c r="G169" s="45">
        <v>-17743</v>
      </c>
      <c r="H169" s="45">
        <v>0</v>
      </c>
    </row>
    <row r="170" spans="1:8">
      <c r="A170" s="18"/>
      <c r="B170" s="21" t="s">
        <v>390</v>
      </c>
      <c r="C170" s="55">
        <f t="shared" ref="C170:H170" si="45">C87+C96+C109+C125+C127+C129+C136+C138+C142+C148+C152+C154+C161+C165+C167+C169</f>
        <v>0</v>
      </c>
      <c r="D170" s="55">
        <f t="shared" si="45"/>
        <v>0</v>
      </c>
      <c r="E170" s="55">
        <f t="shared" si="45"/>
        <v>0</v>
      </c>
      <c r="F170" s="55">
        <f t="shared" si="45"/>
        <v>0</v>
      </c>
      <c r="G170" s="55">
        <f t="shared" si="45"/>
        <v>-1041998</v>
      </c>
      <c r="H170" s="55">
        <f t="shared" si="45"/>
        <v>-48673</v>
      </c>
    </row>
    <row r="171" spans="1:8" ht="16.5" customHeight="1">
      <c r="A171" s="18"/>
      <c r="B171" s="21" t="s">
        <v>194</v>
      </c>
      <c r="C171" s="55">
        <f>C172</f>
        <v>0</v>
      </c>
      <c r="D171" s="55">
        <f t="shared" ref="D171:H172" si="46">D172</f>
        <v>100418710</v>
      </c>
      <c r="E171" s="55">
        <f t="shared" si="46"/>
        <v>100418710</v>
      </c>
      <c r="F171" s="55">
        <f t="shared" si="46"/>
        <v>0</v>
      </c>
      <c r="G171" s="55">
        <f t="shared" si="46"/>
        <v>40704728</v>
      </c>
      <c r="H171" s="55">
        <f t="shared" si="46"/>
        <v>10664230</v>
      </c>
    </row>
    <row r="172" spans="1:8">
      <c r="A172" s="18"/>
      <c r="B172" s="21" t="s">
        <v>391</v>
      </c>
      <c r="C172" s="55">
        <f>C173</f>
        <v>0</v>
      </c>
      <c r="D172" s="55">
        <f t="shared" si="46"/>
        <v>100418710</v>
      </c>
      <c r="E172" s="55">
        <f t="shared" si="46"/>
        <v>100418710</v>
      </c>
      <c r="F172" s="55">
        <f t="shared" si="46"/>
        <v>0</v>
      </c>
      <c r="G172" s="55">
        <f t="shared" si="46"/>
        <v>40704728</v>
      </c>
      <c r="H172" s="55">
        <f t="shared" si="46"/>
        <v>10664230</v>
      </c>
    </row>
    <row r="173" spans="1:8" ht="30">
      <c r="A173" s="18"/>
      <c r="B173" s="21" t="s">
        <v>392</v>
      </c>
      <c r="C173" s="55"/>
      <c r="D173" s="56">
        <v>100418710</v>
      </c>
      <c r="E173" s="56">
        <v>100418710</v>
      </c>
      <c r="F173" s="56"/>
      <c r="G173" s="55">
        <v>40704728</v>
      </c>
      <c r="H173" s="55">
        <v>10664230</v>
      </c>
    </row>
    <row r="174" spans="1:8">
      <c r="A174" s="18">
        <v>68.05</v>
      </c>
      <c r="B174" s="49" t="s">
        <v>393</v>
      </c>
      <c r="C174" s="59">
        <f>+C175</f>
        <v>0</v>
      </c>
      <c r="D174" s="59">
        <f t="shared" ref="D174:H176" si="47">+D175</f>
        <v>15593000</v>
      </c>
      <c r="E174" s="59">
        <f t="shared" si="47"/>
        <v>15593000</v>
      </c>
      <c r="F174" s="59">
        <f t="shared" si="47"/>
        <v>0</v>
      </c>
      <c r="G174" s="59">
        <f t="shared" si="47"/>
        <v>6597066</v>
      </c>
      <c r="H174" s="59">
        <f t="shared" si="47"/>
        <v>2719464</v>
      </c>
    </row>
    <row r="175" spans="1:8" ht="16.5" customHeight="1">
      <c r="A175" s="18" t="s">
        <v>394</v>
      </c>
      <c r="B175" s="49" t="s">
        <v>187</v>
      </c>
      <c r="C175" s="59">
        <f>+C176</f>
        <v>0</v>
      </c>
      <c r="D175" s="59">
        <f t="shared" si="47"/>
        <v>15593000</v>
      </c>
      <c r="E175" s="59">
        <f t="shared" si="47"/>
        <v>15593000</v>
      </c>
      <c r="F175" s="59">
        <f t="shared" si="47"/>
        <v>0</v>
      </c>
      <c r="G175" s="59">
        <f t="shared" si="47"/>
        <v>6597066</v>
      </c>
      <c r="H175" s="59">
        <f t="shared" si="47"/>
        <v>2719464</v>
      </c>
    </row>
    <row r="176" spans="1:8" ht="16.5" customHeight="1">
      <c r="A176" s="18" t="s">
        <v>395</v>
      </c>
      <c r="B176" s="21" t="s">
        <v>396</v>
      </c>
      <c r="C176" s="59">
        <f>+C177</f>
        <v>0</v>
      </c>
      <c r="D176" s="59">
        <f t="shared" si="47"/>
        <v>15593000</v>
      </c>
      <c r="E176" s="59">
        <f t="shared" si="47"/>
        <v>15593000</v>
      </c>
      <c r="F176" s="59">
        <f t="shared" si="47"/>
        <v>0</v>
      </c>
      <c r="G176" s="59">
        <f t="shared" si="47"/>
        <v>6597066</v>
      </c>
      <c r="H176" s="59">
        <f t="shared" si="47"/>
        <v>2719464</v>
      </c>
    </row>
    <row r="177" spans="1:8" ht="16.5" customHeight="1">
      <c r="A177" s="23" t="s">
        <v>397</v>
      </c>
      <c r="B177" s="49" t="s">
        <v>398</v>
      </c>
      <c r="C177" s="54">
        <f t="shared" ref="C177:H177" si="48">C178</f>
        <v>0</v>
      </c>
      <c r="D177" s="54">
        <f t="shared" si="48"/>
        <v>15593000</v>
      </c>
      <c r="E177" s="54">
        <f t="shared" si="48"/>
        <v>15593000</v>
      </c>
      <c r="F177" s="54">
        <f t="shared" si="48"/>
        <v>0</v>
      </c>
      <c r="G177" s="54">
        <f t="shared" si="48"/>
        <v>6597066</v>
      </c>
      <c r="H177" s="54">
        <f t="shared" si="48"/>
        <v>2719464</v>
      </c>
    </row>
    <row r="178" spans="1:8" ht="16.5" customHeight="1">
      <c r="A178" s="23" t="s">
        <v>399</v>
      </c>
      <c r="B178" s="49" t="s">
        <v>400</v>
      </c>
      <c r="C178" s="54">
        <f t="shared" ref="C178:H178" si="49">C180+C181+C182</f>
        <v>0</v>
      </c>
      <c r="D178" s="54">
        <f t="shared" si="49"/>
        <v>15593000</v>
      </c>
      <c r="E178" s="54">
        <f t="shared" si="49"/>
        <v>15593000</v>
      </c>
      <c r="F178" s="54">
        <f t="shared" si="49"/>
        <v>0</v>
      </c>
      <c r="G178" s="54">
        <f t="shared" si="49"/>
        <v>6597066</v>
      </c>
      <c r="H178" s="54">
        <f t="shared" si="49"/>
        <v>2719464</v>
      </c>
    </row>
    <row r="179" spans="1:8" ht="16.5" customHeight="1">
      <c r="A179" s="18" t="s">
        <v>401</v>
      </c>
      <c r="B179" s="49" t="s">
        <v>402</v>
      </c>
      <c r="C179" s="54">
        <f t="shared" ref="C179:H179" si="50">C180</f>
        <v>0</v>
      </c>
      <c r="D179" s="54">
        <f t="shared" si="50"/>
        <v>9250000</v>
      </c>
      <c r="E179" s="54">
        <f t="shared" si="50"/>
        <v>9250000</v>
      </c>
      <c r="F179" s="54">
        <f t="shared" si="50"/>
        <v>0</v>
      </c>
      <c r="G179" s="54">
        <f t="shared" si="50"/>
        <v>4240409</v>
      </c>
      <c r="H179" s="54">
        <f t="shared" si="50"/>
        <v>1843409</v>
      </c>
    </row>
    <row r="180" spans="1:8" ht="16.5" customHeight="1">
      <c r="A180" s="23" t="s">
        <v>403</v>
      </c>
      <c r="B180" s="50" t="s">
        <v>404</v>
      </c>
      <c r="C180" s="55"/>
      <c r="D180" s="56">
        <v>9250000</v>
      </c>
      <c r="E180" s="56">
        <v>9250000</v>
      </c>
      <c r="F180" s="56"/>
      <c r="G180" s="45">
        <v>4240409</v>
      </c>
      <c r="H180" s="45">
        <v>1843409</v>
      </c>
    </row>
    <row r="181" spans="1:8" ht="16.5" customHeight="1">
      <c r="A181" s="23" t="s">
        <v>405</v>
      </c>
      <c r="B181" s="50" t="s">
        <v>406</v>
      </c>
      <c r="C181" s="55"/>
      <c r="D181" s="56">
        <v>6343000</v>
      </c>
      <c r="E181" s="56">
        <v>6343000</v>
      </c>
      <c r="F181" s="56"/>
      <c r="G181" s="45">
        <f>2356055+602</f>
        <v>2356657</v>
      </c>
      <c r="H181" s="45">
        <v>876055</v>
      </c>
    </row>
    <row r="182" spans="1:8" ht="16.5" customHeight="1">
      <c r="A182" s="23"/>
      <c r="B182" s="29" t="s">
        <v>407</v>
      </c>
      <c r="C182" s="55"/>
      <c r="D182" s="56"/>
      <c r="E182" s="56"/>
      <c r="F182" s="56"/>
      <c r="G182" s="45"/>
      <c r="H182" s="45"/>
    </row>
    <row r="183" spans="1:8" ht="30">
      <c r="A183" s="23" t="s">
        <v>197</v>
      </c>
      <c r="B183" s="51" t="s">
        <v>198</v>
      </c>
      <c r="C183" s="64">
        <f t="shared" ref="C183:H183" si="51">C184</f>
        <v>0</v>
      </c>
      <c r="D183" s="64">
        <f t="shared" si="51"/>
        <v>0</v>
      </c>
      <c r="E183" s="64">
        <f t="shared" si="51"/>
        <v>0</v>
      </c>
      <c r="F183" s="64">
        <f t="shared" si="51"/>
        <v>0</v>
      </c>
      <c r="G183" s="64">
        <f t="shared" si="51"/>
        <v>0</v>
      </c>
      <c r="H183" s="64">
        <f t="shared" si="51"/>
        <v>0</v>
      </c>
    </row>
    <row r="184" spans="1:8">
      <c r="A184" s="23" t="s">
        <v>408</v>
      </c>
      <c r="B184" s="51" t="s">
        <v>409</v>
      </c>
      <c r="C184" s="64">
        <f t="shared" ref="C184:H184" si="52">C185+C186+C187</f>
        <v>0</v>
      </c>
      <c r="D184" s="64">
        <f t="shared" si="52"/>
        <v>0</v>
      </c>
      <c r="E184" s="64">
        <f t="shared" si="52"/>
        <v>0</v>
      </c>
      <c r="F184" s="64">
        <f t="shared" si="52"/>
        <v>0</v>
      </c>
      <c r="G184" s="64">
        <f t="shared" si="52"/>
        <v>0</v>
      </c>
      <c r="H184" s="64">
        <f t="shared" si="52"/>
        <v>0</v>
      </c>
    </row>
    <row r="185" spans="1:8">
      <c r="A185" s="23" t="s">
        <v>410</v>
      </c>
      <c r="B185" s="52" t="s">
        <v>411</v>
      </c>
      <c r="C185" s="45"/>
      <c r="D185" s="56"/>
      <c r="E185" s="56"/>
      <c r="F185" s="56"/>
      <c r="G185" s="45"/>
      <c r="H185" s="45"/>
    </row>
    <row r="186" spans="1:8">
      <c r="A186" s="23" t="s">
        <v>412</v>
      </c>
      <c r="B186" s="52" t="s">
        <v>413</v>
      </c>
      <c r="C186" s="45"/>
      <c r="D186" s="56"/>
      <c r="E186" s="56"/>
      <c r="F186" s="56"/>
      <c r="G186" s="45"/>
      <c r="H186" s="45"/>
    </row>
    <row r="187" spans="1:8">
      <c r="A187" s="23" t="s">
        <v>414</v>
      </c>
      <c r="B187" s="52" t="s">
        <v>415</v>
      </c>
      <c r="C187" s="45"/>
      <c r="D187" s="56"/>
      <c r="E187" s="56"/>
      <c r="F187" s="56"/>
      <c r="G187" s="45"/>
      <c r="H187" s="45"/>
    </row>
    <row r="188" spans="1:8">
      <c r="A188" s="23" t="s">
        <v>416</v>
      </c>
      <c r="B188" s="51" t="s">
        <v>417</v>
      </c>
      <c r="C188" s="64">
        <f>C189</f>
        <v>0</v>
      </c>
      <c r="D188" s="64">
        <f t="shared" ref="D188:H189" si="53">D189</f>
        <v>0</v>
      </c>
      <c r="E188" s="64">
        <f t="shared" si="53"/>
        <v>0</v>
      </c>
      <c r="F188" s="64">
        <f t="shared" si="53"/>
        <v>0</v>
      </c>
      <c r="G188" s="64">
        <f t="shared" si="53"/>
        <v>0</v>
      </c>
      <c r="H188" s="64">
        <f t="shared" si="53"/>
        <v>0</v>
      </c>
    </row>
    <row r="189" spans="1:8">
      <c r="A189" s="23" t="s">
        <v>418</v>
      </c>
      <c r="B189" s="51" t="s">
        <v>187</v>
      </c>
      <c r="C189" s="64">
        <f>C190</f>
        <v>0</v>
      </c>
      <c r="D189" s="64">
        <f t="shared" si="53"/>
        <v>0</v>
      </c>
      <c r="E189" s="64">
        <f t="shared" si="53"/>
        <v>0</v>
      </c>
      <c r="F189" s="64">
        <f t="shared" si="53"/>
        <v>0</v>
      </c>
      <c r="G189" s="64">
        <f t="shared" si="53"/>
        <v>0</v>
      </c>
      <c r="H189" s="64">
        <f t="shared" si="53"/>
        <v>0</v>
      </c>
    </row>
    <row r="190" spans="1:8" ht="30">
      <c r="A190" s="23" t="s">
        <v>419</v>
      </c>
      <c r="B190" s="51" t="s">
        <v>198</v>
      </c>
      <c r="C190" s="64">
        <f t="shared" ref="C190:H190" si="54">C193</f>
        <v>0</v>
      </c>
      <c r="D190" s="64">
        <f t="shared" si="54"/>
        <v>0</v>
      </c>
      <c r="E190" s="64">
        <f t="shared" si="54"/>
        <v>0</v>
      </c>
      <c r="F190" s="64">
        <f t="shared" si="54"/>
        <v>0</v>
      </c>
      <c r="G190" s="64">
        <f t="shared" si="54"/>
        <v>0</v>
      </c>
      <c r="H190" s="64">
        <f t="shared" si="54"/>
        <v>0</v>
      </c>
    </row>
    <row r="191" spans="1:8">
      <c r="A191" s="23" t="s">
        <v>420</v>
      </c>
      <c r="B191" s="51" t="s">
        <v>209</v>
      </c>
      <c r="C191" s="64">
        <f>C192</f>
        <v>0</v>
      </c>
      <c r="D191" s="64">
        <f t="shared" ref="D191:H192" si="55">D192</f>
        <v>0</v>
      </c>
      <c r="E191" s="64">
        <f t="shared" si="55"/>
        <v>0</v>
      </c>
      <c r="F191" s="64">
        <f t="shared" si="55"/>
        <v>0</v>
      </c>
      <c r="G191" s="64">
        <f t="shared" si="55"/>
        <v>0</v>
      </c>
      <c r="H191" s="64">
        <f t="shared" si="55"/>
        <v>0</v>
      </c>
    </row>
    <row r="192" spans="1:8">
      <c r="A192" s="23" t="s">
        <v>418</v>
      </c>
      <c r="B192" s="51" t="s">
        <v>187</v>
      </c>
      <c r="C192" s="64">
        <f>C193</f>
        <v>0</v>
      </c>
      <c r="D192" s="64">
        <f t="shared" si="55"/>
        <v>0</v>
      </c>
      <c r="E192" s="64">
        <f t="shared" si="55"/>
        <v>0</v>
      </c>
      <c r="F192" s="64">
        <f t="shared" si="55"/>
        <v>0</v>
      </c>
      <c r="G192" s="64">
        <f t="shared" si="55"/>
        <v>0</v>
      </c>
      <c r="H192" s="64">
        <f t="shared" si="55"/>
        <v>0</v>
      </c>
    </row>
    <row r="193" spans="1:8" ht="30">
      <c r="A193" s="23" t="s">
        <v>418</v>
      </c>
      <c r="B193" s="52" t="s">
        <v>198</v>
      </c>
      <c r="C193" s="45"/>
      <c r="D193" s="56"/>
      <c r="E193" s="56"/>
      <c r="F193" s="56"/>
      <c r="G193" s="45"/>
      <c r="H193" s="45"/>
    </row>
    <row r="194" spans="1:8">
      <c r="A194" s="23" t="s">
        <v>418</v>
      </c>
      <c r="B194" s="51" t="s">
        <v>409</v>
      </c>
      <c r="C194" s="64">
        <f>C195</f>
        <v>0</v>
      </c>
      <c r="D194" s="64">
        <f t="shared" ref="D194:H196" si="56">D195</f>
        <v>0</v>
      </c>
      <c r="E194" s="64">
        <f t="shared" si="56"/>
        <v>0</v>
      </c>
      <c r="F194" s="64">
        <f t="shared" si="56"/>
        <v>0</v>
      </c>
      <c r="G194" s="64">
        <f t="shared" si="56"/>
        <v>0</v>
      </c>
      <c r="H194" s="64">
        <f t="shared" si="56"/>
        <v>0</v>
      </c>
    </row>
    <row r="195" spans="1:8">
      <c r="A195" s="23" t="s">
        <v>421</v>
      </c>
      <c r="B195" s="51" t="s">
        <v>413</v>
      </c>
      <c r="C195" s="64">
        <f>C196</f>
        <v>0</v>
      </c>
      <c r="D195" s="64">
        <f t="shared" si="56"/>
        <v>0</v>
      </c>
      <c r="E195" s="64">
        <f t="shared" si="56"/>
        <v>0</v>
      </c>
      <c r="F195" s="64">
        <f t="shared" si="56"/>
        <v>0</v>
      </c>
      <c r="G195" s="64">
        <f t="shared" si="56"/>
        <v>0</v>
      </c>
      <c r="H195" s="64">
        <f t="shared" si="56"/>
        <v>0</v>
      </c>
    </row>
    <row r="196" spans="1:8">
      <c r="A196" s="23" t="s">
        <v>418</v>
      </c>
      <c r="B196" s="51" t="s">
        <v>422</v>
      </c>
      <c r="C196" s="64">
        <f>C197</f>
        <v>0</v>
      </c>
      <c r="D196" s="64">
        <f t="shared" si="56"/>
        <v>0</v>
      </c>
      <c r="E196" s="64">
        <f t="shared" si="56"/>
        <v>0</v>
      </c>
      <c r="F196" s="64">
        <f t="shared" si="56"/>
        <v>0</v>
      </c>
      <c r="G196" s="64">
        <f t="shared" si="56"/>
        <v>0</v>
      </c>
      <c r="H196" s="64">
        <f t="shared" si="56"/>
        <v>0</v>
      </c>
    </row>
    <row r="197" spans="1:8">
      <c r="A197" s="23" t="s">
        <v>418</v>
      </c>
      <c r="B197" s="52" t="s">
        <v>423</v>
      </c>
      <c r="C197" s="45"/>
      <c r="D197" s="56"/>
      <c r="E197" s="56"/>
      <c r="F197" s="56"/>
      <c r="G197" s="45"/>
      <c r="H197" s="45"/>
    </row>
    <row r="199" spans="1:8" ht="15.75">
      <c r="B199" s="102" t="s">
        <v>429</v>
      </c>
      <c r="D199" s="104" t="s">
        <v>431</v>
      </c>
    </row>
    <row r="200" spans="1:8">
      <c r="B200" s="103" t="s">
        <v>430</v>
      </c>
      <c r="D200" s="105" t="s">
        <v>432</v>
      </c>
    </row>
  </sheetData>
  <protectedRanges>
    <protectedRange sqref="B2:B3 C1:C3" name="Zonă1_1" securityDescriptor="O:WDG:WDD:(A;;CC;;;WD)"/>
    <protectedRange sqref="G111:H119 G46:H51 G146:H148 G69:H69 G37:H40 G121:H125 G99:H104 G62:H66 G80:H84 G91:H96 G54:H57 G144:H144 G107:H109 G133:H134 G35:H35 G25:H33" name="Zonă3"/>
    <protectedRange sqref="B1" name="Zonă1_1_1_1_1_1" securityDescriptor="O:WDG:WDD:(A;;CC;;;WD)"/>
  </protectedRanges>
  <phoneticPr fontId="0" type="noConversion"/>
  <printOptions horizontalCentered="1"/>
  <pageMargins left="0.75" right="0.75" top="0.21" bottom="0.18" header="0.17" footer="0.17"/>
  <pageSetup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Ivanov</cp:lastModifiedBy>
  <cp:lastPrinted>2019-05-13T10:58:18Z</cp:lastPrinted>
  <dcterms:created xsi:type="dcterms:W3CDTF">2019-03-12T07:53:46Z</dcterms:created>
  <dcterms:modified xsi:type="dcterms:W3CDTF">2019-08-06T12:58:32Z</dcterms:modified>
</cp:coreProperties>
</file>