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19320" windowHeight="9525"/>
  </bookViews>
  <sheets>
    <sheet name="venituri" sheetId="1" r:id="rId1"/>
    <sheet name="CHELTUIELI" sheetId="2" r:id="rId2"/>
  </sheets>
  <definedNames>
    <definedName name="_xlnm.Database">#REF!</definedName>
    <definedName name="_xlnm.Print_Area" localSheetId="0">venituri!$A$1:$FB$99</definedName>
  </definedNames>
  <calcPr calcId="114210" iterateDelta="1E-4"/>
</workbook>
</file>

<file path=xl/calcChain.xml><?xml version="1.0" encoding="utf-8"?>
<calcChain xmlns="http://schemas.openxmlformats.org/spreadsheetml/2006/main">
  <c r="G92" i="1"/>
  <c r="F23"/>
  <c r="F16"/>
  <c r="F15"/>
  <c r="F28"/>
  <c r="F27"/>
  <c r="F14"/>
  <c r="F53"/>
  <c r="F55"/>
  <c r="F52"/>
  <c r="F58"/>
  <c r="F62"/>
  <c r="F57"/>
  <c r="F51"/>
  <c r="F9"/>
  <c r="F8"/>
  <c r="F66"/>
  <c r="F79"/>
  <c r="F65"/>
  <c r="F64"/>
  <c r="F92"/>
  <c r="F7"/>
  <c r="G175" i="2"/>
  <c r="G174"/>
  <c r="G173"/>
  <c r="G13"/>
  <c r="G105"/>
  <c r="G96"/>
  <c r="G89"/>
  <c r="G119"/>
  <c r="G109"/>
  <c r="G88"/>
  <c r="G130"/>
  <c r="G136"/>
  <c r="G140"/>
  <c r="G146"/>
  <c r="G129"/>
  <c r="G153"/>
  <c r="G159"/>
  <c r="G152"/>
  <c r="G87"/>
  <c r="G52"/>
  <c r="G44"/>
  <c r="G58"/>
  <c r="G60"/>
  <c r="G67"/>
  <c r="G43"/>
  <c r="G10"/>
  <c r="G167"/>
  <c r="G24"/>
  <c r="G35"/>
  <c r="G33"/>
  <c r="G23"/>
  <c r="G9"/>
  <c r="G71"/>
  <c r="G70"/>
  <c r="G11"/>
  <c r="G169"/>
  <c r="G168"/>
  <c r="G12"/>
  <c r="G73"/>
  <c r="G15"/>
  <c r="G8"/>
  <c r="G18"/>
  <c r="G20"/>
  <c r="G78"/>
  <c r="G77"/>
  <c r="G16"/>
  <c r="G19"/>
  <c r="G22"/>
  <c r="G76"/>
  <c r="G21"/>
  <c r="G85"/>
  <c r="G172"/>
  <c r="G171"/>
  <c r="G7"/>
  <c r="G193"/>
  <c r="G192"/>
  <c r="G191"/>
  <c r="D193"/>
  <c r="D192"/>
  <c r="D191"/>
  <c r="E193"/>
  <c r="E192"/>
  <c r="E191"/>
  <c r="F193"/>
  <c r="F192"/>
  <c r="F191"/>
  <c r="H193"/>
  <c r="H192"/>
  <c r="H191"/>
  <c r="E187"/>
  <c r="E186"/>
  <c r="E185"/>
  <c r="D187"/>
  <c r="D186"/>
  <c r="D185"/>
  <c r="F187"/>
  <c r="F186"/>
  <c r="F185"/>
  <c r="G187"/>
  <c r="G186"/>
  <c r="G185"/>
  <c r="H187"/>
  <c r="H186"/>
  <c r="H185"/>
  <c r="G189"/>
  <c r="G188"/>
  <c r="D189"/>
  <c r="D188"/>
  <c r="E189"/>
  <c r="E188"/>
  <c r="F189"/>
  <c r="F188"/>
  <c r="H189"/>
  <c r="H188"/>
  <c r="D181"/>
  <c r="D180"/>
  <c r="D14"/>
  <c r="H181"/>
  <c r="H180"/>
  <c r="H14"/>
  <c r="E181"/>
  <c r="E180"/>
  <c r="E14"/>
  <c r="F181"/>
  <c r="F180"/>
  <c r="F14"/>
  <c r="G181"/>
  <c r="G180"/>
  <c r="G14"/>
  <c r="D175"/>
  <c r="D174"/>
  <c r="D173"/>
  <c r="H175"/>
  <c r="H174"/>
  <c r="H173"/>
  <c r="E175"/>
  <c r="E174"/>
  <c r="E173"/>
  <c r="F175"/>
  <c r="F174"/>
  <c r="F173"/>
  <c r="D176"/>
  <c r="E176"/>
  <c r="F176"/>
  <c r="G176"/>
  <c r="H176"/>
  <c r="D167"/>
  <c r="D18"/>
  <c r="E167"/>
  <c r="F167"/>
  <c r="H167"/>
  <c r="H18"/>
  <c r="F169"/>
  <c r="F168"/>
  <c r="F12"/>
  <c r="D169"/>
  <c r="D168"/>
  <c r="D12"/>
  <c r="E169"/>
  <c r="E168"/>
  <c r="E12"/>
  <c r="H169"/>
  <c r="H168"/>
  <c r="H12"/>
  <c r="D159"/>
  <c r="E159"/>
  <c r="F159"/>
  <c r="H159"/>
  <c r="D153"/>
  <c r="D152"/>
  <c r="H153"/>
  <c r="H152"/>
  <c r="E153"/>
  <c r="F153"/>
  <c r="D146"/>
  <c r="E146"/>
  <c r="F146"/>
  <c r="H146"/>
  <c r="D140"/>
  <c r="E140"/>
  <c r="F140"/>
  <c r="H140"/>
  <c r="D136"/>
  <c r="E136"/>
  <c r="F136"/>
  <c r="H136"/>
  <c r="D130"/>
  <c r="E130"/>
  <c r="F130"/>
  <c r="H130"/>
  <c r="D119"/>
  <c r="D109"/>
  <c r="E119"/>
  <c r="E109"/>
  <c r="F119"/>
  <c r="F109"/>
  <c r="H119"/>
  <c r="H109"/>
  <c r="D27" i="1"/>
  <c r="E28"/>
  <c r="E27"/>
  <c r="G28"/>
  <c r="G27"/>
  <c r="C28"/>
  <c r="C27"/>
  <c r="D105" i="2"/>
  <c r="E105"/>
  <c r="F105"/>
  <c r="F96"/>
  <c r="H105"/>
  <c r="D96"/>
  <c r="E96"/>
  <c r="H96"/>
  <c r="D89"/>
  <c r="E89"/>
  <c r="F89"/>
  <c r="H89"/>
  <c r="D78"/>
  <c r="D77"/>
  <c r="E78"/>
  <c r="E77"/>
  <c r="F78"/>
  <c r="F77"/>
  <c r="H78"/>
  <c r="H77"/>
  <c r="D73"/>
  <c r="E73"/>
  <c r="E15"/>
  <c r="F73"/>
  <c r="F15"/>
  <c r="H73"/>
  <c r="D71"/>
  <c r="D70"/>
  <c r="D11"/>
  <c r="H71"/>
  <c r="H70"/>
  <c r="H11"/>
  <c r="E71"/>
  <c r="E70"/>
  <c r="E11"/>
  <c r="F71"/>
  <c r="F70"/>
  <c r="F11"/>
  <c r="D67"/>
  <c r="E67"/>
  <c r="F67"/>
  <c r="H67"/>
  <c r="D60"/>
  <c r="E60"/>
  <c r="F60"/>
  <c r="H60"/>
  <c r="D58"/>
  <c r="E58"/>
  <c r="F58"/>
  <c r="H58"/>
  <c r="D35"/>
  <c r="E35"/>
  <c r="F35"/>
  <c r="H35"/>
  <c r="D33"/>
  <c r="E33"/>
  <c r="F33"/>
  <c r="H33"/>
  <c r="D15"/>
  <c r="H15"/>
  <c r="G17"/>
  <c r="E18"/>
  <c r="F18"/>
  <c r="F24"/>
  <c r="F23"/>
  <c r="F9"/>
  <c r="D24"/>
  <c r="E24"/>
  <c r="H24"/>
  <c r="D92" i="1"/>
  <c r="E92"/>
  <c r="G90"/>
  <c r="G89"/>
  <c r="G88"/>
  <c r="D90"/>
  <c r="D89"/>
  <c r="D88"/>
  <c r="E90"/>
  <c r="E89"/>
  <c r="E88"/>
  <c r="F90"/>
  <c r="F89"/>
  <c r="F88"/>
  <c r="D79"/>
  <c r="E79"/>
  <c r="G79"/>
  <c r="D66"/>
  <c r="D65"/>
  <c r="D64"/>
  <c r="E66"/>
  <c r="E65"/>
  <c r="E64"/>
  <c r="G66"/>
  <c r="D62"/>
  <c r="E62"/>
  <c r="G62"/>
  <c r="G58"/>
  <c r="G57"/>
  <c r="D58"/>
  <c r="D57"/>
  <c r="E58"/>
  <c r="E57"/>
  <c r="D55"/>
  <c r="E55"/>
  <c r="G55"/>
  <c r="E53"/>
  <c r="E52"/>
  <c r="D53"/>
  <c r="D52"/>
  <c r="G53"/>
  <c r="D23"/>
  <c r="E23"/>
  <c r="G23"/>
  <c r="D15"/>
  <c r="E16"/>
  <c r="E15"/>
  <c r="G16"/>
  <c r="G15"/>
  <c r="D9"/>
  <c r="E9"/>
  <c r="G9"/>
  <c r="C193" i="2"/>
  <c r="C192"/>
  <c r="C191"/>
  <c r="C189"/>
  <c r="C188"/>
  <c r="C187"/>
  <c r="C186"/>
  <c r="C185"/>
  <c r="C181"/>
  <c r="C180"/>
  <c r="C14"/>
  <c r="C176"/>
  <c r="C175"/>
  <c r="C174"/>
  <c r="C173"/>
  <c r="C172"/>
  <c r="C171"/>
  <c r="C169"/>
  <c r="C168"/>
  <c r="C12"/>
  <c r="C167"/>
  <c r="C18"/>
  <c r="C159"/>
  <c r="C153"/>
  <c r="C152"/>
  <c r="C146"/>
  <c r="C140"/>
  <c r="C136"/>
  <c r="C130"/>
  <c r="C119"/>
  <c r="C109"/>
  <c r="C105"/>
  <c r="C96"/>
  <c r="C89"/>
  <c r="C78"/>
  <c r="C77"/>
  <c r="C73"/>
  <c r="C15"/>
  <c r="C71"/>
  <c r="C70"/>
  <c r="C11"/>
  <c r="C67"/>
  <c r="C60"/>
  <c r="C58"/>
  <c r="C35"/>
  <c r="C33"/>
  <c r="C24"/>
  <c r="C17"/>
  <c r="C92" i="1"/>
  <c r="C90"/>
  <c r="C89"/>
  <c r="C88"/>
  <c r="C79"/>
  <c r="C66"/>
  <c r="C65"/>
  <c r="C64"/>
  <c r="C62"/>
  <c r="C58"/>
  <c r="C55"/>
  <c r="C53"/>
  <c r="C52"/>
  <c r="C23"/>
  <c r="C16"/>
  <c r="C15"/>
  <c r="C9"/>
  <c r="F13" i="2"/>
  <c r="F172"/>
  <c r="F171"/>
  <c r="D172"/>
  <c r="D171"/>
  <c r="D13"/>
  <c r="E172"/>
  <c r="E171"/>
  <c r="E13"/>
  <c r="H13"/>
  <c r="H172"/>
  <c r="H171"/>
  <c r="F152"/>
  <c r="E152"/>
  <c r="E129"/>
  <c r="F129"/>
  <c r="H129"/>
  <c r="D129"/>
  <c r="C14" i="1"/>
  <c r="H88" i="2"/>
  <c r="D88"/>
  <c r="D87"/>
  <c r="D52"/>
  <c r="D44"/>
  <c r="D43"/>
  <c r="D23"/>
  <c r="D22"/>
  <c r="D76"/>
  <c r="D21"/>
  <c r="E88"/>
  <c r="F88"/>
  <c r="F87"/>
  <c r="F52"/>
  <c r="F44"/>
  <c r="F76"/>
  <c r="F16"/>
  <c r="E76"/>
  <c r="E16"/>
  <c r="H76"/>
  <c r="H16"/>
  <c r="D16"/>
  <c r="F17"/>
  <c r="E17"/>
  <c r="H17"/>
  <c r="D17"/>
  <c r="C23"/>
  <c r="C9"/>
  <c r="C88"/>
  <c r="F43"/>
  <c r="E23"/>
  <c r="E9"/>
  <c r="H23"/>
  <c r="D9"/>
  <c r="C76"/>
  <c r="C16"/>
  <c r="C13"/>
  <c r="G65" i="1"/>
  <c r="G64"/>
  <c r="D51"/>
  <c r="D14"/>
  <c r="D8"/>
  <c r="D7"/>
  <c r="E51"/>
  <c r="G52"/>
  <c r="G51"/>
  <c r="E14"/>
  <c r="G14"/>
  <c r="C57"/>
  <c r="C51"/>
  <c r="C129" i="2"/>
  <c r="C87"/>
  <c r="C52"/>
  <c r="C44"/>
  <c r="C43"/>
  <c r="E87"/>
  <c r="E52"/>
  <c r="E44"/>
  <c r="E43"/>
  <c r="E85"/>
  <c r="H87"/>
  <c r="H52"/>
  <c r="H44"/>
  <c r="H43"/>
  <c r="H85"/>
  <c r="C8" i="1"/>
  <c r="C7"/>
  <c r="F10" i="2"/>
  <c r="F85"/>
  <c r="D10"/>
  <c r="D8"/>
  <c r="D7"/>
  <c r="D85"/>
  <c r="E10"/>
  <c r="E20"/>
  <c r="E19"/>
  <c r="F22"/>
  <c r="F21"/>
  <c r="H10"/>
  <c r="H9"/>
  <c r="E8" i="1"/>
  <c r="E7"/>
  <c r="G8"/>
  <c r="G7"/>
  <c r="C85" i="2"/>
  <c r="C10"/>
  <c r="C22"/>
  <c r="C21"/>
  <c r="C20"/>
  <c r="C19"/>
  <c r="C8"/>
  <c r="C7"/>
  <c r="E22"/>
  <c r="E21"/>
  <c r="H22"/>
  <c r="H21"/>
  <c r="H8"/>
  <c r="H7"/>
  <c r="D20"/>
  <c r="D19"/>
  <c r="E8"/>
  <c r="E7"/>
  <c r="F20"/>
  <c r="F19"/>
  <c r="F8"/>
  <c r="F7"/>
  <c r="H20"/>
  <c r="H19"/>
</calcChain>
</file>

<file path=xl/sharedStrings.xml><?xml version="1.0" encoding="utf-8"?>
<sst xmlns="http://schemas.openxmlformats.org/spreadsheetml/2006/main" count="490" uniqueCount="431">
  <si>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</si>
  <si>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</si>
  <si>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</si>
  <si>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</si>
  <si>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</si>
  <si>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</si>
  <si>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</si>
  <si>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</si>
  <si>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</si>
  <si>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</si>
  <si>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</si>
  <si>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</si>
  <si>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</si>
  <si>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</si>
  <si>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</si>
  <si>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</si>
  <si>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</si>
  <si>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</si>
  <si>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</si>
  <si>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</si>
  <si>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</si>
  <si>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</si>
  <si>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</si>
  <si>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</si>
  <si>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</si>
  <si>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</si>
  <si>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</si>
  <si>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</si>
  <si>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</si>
  <si>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</si>
  <si>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</si>
  <si>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</si>
  <si>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</si>
  <si>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</si>
  <si>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</si>
  <si>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</si>
  <si>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</si>
  <si>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</si>
  <si>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</si>
  <si>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</si>
  <si>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</si>
  <si>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</si>
  <si>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</si>
  <si>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</si>
  <si>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</si>
  <si>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</si>
  <si>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</si>
  <si>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</si>
  <si>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</si>
  <si>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</si>
  <si>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</si>
  <si>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</si>
  <si>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</si>
  <si>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</si>
  <si>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</si>
  <si>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</si>
  <si>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</si>
  <si>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</si>
  <si>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</si>
  <si>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</si>
  <si>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</si>
  <si>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</si>
  <si>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</si>
  <si>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</si>
  <si>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</si>
  <si>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</si>
  <si>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</si>
  <si>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</si>
  <si>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</si>
  <si>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</si>
  <si>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</si>
  <si>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</si>
  <si>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</si>
  <si>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</si>
  <si>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</si>
  <si>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</si>
  <si>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</si>
  <si>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</si>
  <si>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</si>
  <si>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</si>
  <si>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</si>
  <si>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</si>
  <si>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</si>
  <si>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</si>
  <si>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</si>
  <si>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</si>
  <si>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</si>
  <si>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</si>
  <si>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</si>
  <si>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</si>
  <si>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</si>
  <si>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</si>
  <si>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</si>
  <si>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</si>
  <si>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</si>
  <si>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</si>
  <si>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</si>
  <si>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</si>
  <si>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</si>
  <si>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</si>
  <si>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</si>
  <si>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</si>
  <si>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</si>
  <si>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</si>
  <si>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</si>
  <si>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</si>
  <si>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</si>
  <si>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</si>
  <si>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</si>
  <si>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</si>
  <si>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</si>
  <si>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</si>
  <si>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</si>
  <si>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</si>
  <si>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</si>
  <si>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</si>
  <si>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</si>
  <si>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</si>
  <si>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</si>
  <si>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</si>
  <si>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</si>
  <si>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</si>
  <si>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</si>
  <si>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</si>
  <si>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</si>
  <si>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</si>
  <si>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</si>
  <si>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</si>
  <si>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</si>
  <si>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</si>
  <si>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</si>
  <si>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</si>
  <si>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</si>
  <si>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</si>
  <si>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</si>
  <si>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</si>
  <si>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</si>
  <si>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</si>
  <si>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</si>
  <si>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</si>
  <si>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</si>
  <si>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</si>
  <si>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</si>
  <si>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</si>
  <si>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</si>
  <si>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</si>
  <si>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</si>
  <si>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</si>
  <si>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</si>
  <si>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</si>
  <si>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</si>
  <si>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</si>
  <si>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</si>
  <si>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</si>
  <si>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</si>
  <si>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</si>
  <si>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</si>
  <si>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</si>
  <si>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</si>
  <si>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</si>
  <si>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</si>
  <si>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</si>
  <si>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</si>
  <si>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</si>
  <si>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</si>
  <si>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</si>
  <si>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</si>
  <si>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</si>
  <si>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</si>
  <si>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</si>
  <si>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</si>
  <si>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</si>
  <si>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</si>
  <si>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</si>
  <si>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</si>
  <si>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</si>
  <si>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</si>
  <si>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</si>
  <si>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</si>
  <si>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</si>
  <si>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</si>
  <si>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</si>
  <si>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</si>
  <si>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</si>
  <si>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</si>
  <si>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</si>
  <si>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</si>
  <si>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</si>
  <si>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</si>
  <si>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</si>
  <si>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</si>
  <si>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</si>
  <si>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</si>
  <si>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</si>
  <si>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</si>
  <si>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</si>
  <si>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</si>
  <si>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</si>
  <si>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</si>
  <si>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</si>
  <si>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</si>
  <si>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</si>
  <si>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</si>
  <si>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</si>
  <si>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</si>
  <si>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</si>
  <si>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</si>
  <si>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</si>
  <si>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</si>
  <si>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</si>
  <si>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</si>
  <si>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</si>
  <si>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</si>
  <si>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</si>
  <si>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</si>
  <si>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</si>
  <si>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</si>
  <si>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</si>
  <si>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</si>
  <si>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</si>
  <si>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</si>
  <si>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</si>
  <si>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</si>
  <si>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</si>
  <si>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</si>
  <si>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</si>
  <si>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</si>
  <si>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</si>
  <si>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</si>
  <si>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</si>
  <si>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</si>
  <si>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</si>
  <si>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</si>
  <si>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</si>
  <si>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</si>
  <si>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</si>
  <si>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</si>
  <si>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</si>
  <si>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</si>
  <si>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</si>
  <si>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</si>
  <si>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</si>
  <si>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</si>
  <si>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</si>
  <si>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</si>
  <si>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</si>
  <si>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</si>
  <si>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</si>
  <si>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</si>
  <si>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</si>
  <si>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</si>
  <si>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</si>
  <si>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</si>
  <si>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</si>
  <si>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</si>
  <si>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</si>
  <si>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</si>
  <si>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</si>
  <si>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</si>
  <si>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</si>
  <si>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</si>
  <si>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</si>
  <si>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</si>
  <si>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</si>
  <si>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</si>
  <si>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</si>
  <si>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</si>
  <si>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</si>
  <si>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</si>
  <si>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</si>
  <si>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</si>
  <si>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</si>
  <si>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</si>
  <si>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</si>
  <si>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</si>
  <si>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</si>
  <si>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</si>
  <si>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</si>
  <si>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</si>
  <si>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</si>
  <si>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</si>
  <si>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</si>
  <si>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</si>
  <si>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</si>
  <si>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</si>
  <si>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</si>
  <si>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</si>
  <si>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</si>
  <si>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</si>
  <si>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</si>
  <si>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</si>
  <si>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</si>
  <si>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</si>
  <si>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</si>
  <si>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</si>
  <si>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</si>
  <si>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</si>
  <si>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</si>
  <si>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</si>
  <si>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</si>
  <si>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</si>
  <si>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</si>
  <si>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</si>
  <si>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</si>
  <si>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</si>
  <si>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</si>
  <si>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</si>
  <si>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</si>
  <si>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</si>
  <si>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</si>
  <si>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</si>
  <si>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</si>
  <si>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</si>
  <si>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</si>
  <si>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</si>
  <si>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</si>
  <si>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</si>
  <si>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</si>
  <si>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</si>
  <si>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</si>
  <si>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</si>
  <si>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</si>
  <si>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</si>
  <si>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</si>
  <si>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</si>
  <si>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</si>
  <si>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</si>
  <si>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</si>
  <si>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</si>
  <si>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</si>
  <si>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</si>
  <si>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</si>
  <si>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</si>
  <si>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</si>
  <si>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</si>
  <si>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</si>
  <si>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</si>
  <si>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</si>
  <si>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</si>
  <si>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</si>
  <si>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</si>
  <si>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</si>
  <si>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</si>
  <si>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</si>
  <si>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</si>
  <si>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</si>
  <si>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</si>
  <si>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</si>
  <si>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</si>
  <si>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</si>
  <si>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</si>
  <si>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</si>
  <si>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</si>
  <si>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</si>
  <si>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</si>
  <si>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</si>
  <si>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</si>
  <si>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</si>
  <si>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</si>
  <si>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</si>
  <si>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</si>
  <si>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</si>
  <si>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</si>
  <si>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</si>
  <si>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</si>
  <si>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</si>
  <si>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</si>
  <si>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</si>
  <si>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</si>
  <si>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</si>
  <si>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</si>
  <si>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</si>
  <si>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</si>
  <si>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</si>
  <si>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</si>
  <si>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</si>
  <si>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</si>
  <si>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</si>
  <si>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</si>
  <si>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</si>
  <si>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</si>
  <si>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</si>
  <si>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</si>
  <si>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</si>
  <si>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</si>
  <si>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</si>
  <si>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</si>
  <si>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</si>
  <si>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</si>
  <si>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</si>
  <si>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</si>
  <si>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</si>
  <si>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</si>
  <si>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</si>
  <si>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</si>
  <si>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</si>
  <si>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</si>
  <si>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</si>
  <si>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</si>
  <si>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</si>
  <si>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</si>
  <si>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</si>
  <si>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</si>
  <si>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</si>
  <si>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</si>
  <si>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</si>
  <si>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</si>
  <si>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</si>
  <si>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</si>
  <si>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</si>
  <si>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</si>
  <si>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</si>
  <si>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</si>
  <si>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</si>
  <si>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</si>
  <si>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</si>
  <si>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</si>
  <si>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</si>
  <si>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</si>
  <si>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</si>
  <si>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</si>
  <si>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 xml:space="preserve"> lei </t>
  </si>
  <si>
    <t>lei</t>
  </si>
  <si>
    <t>21.05.49</t>
  </si>
  <si>
    <t>Contributii de asigurari sociale de sanatate aferente declaratiei unice</t>
  </si>
  <si>
    <t>Presedinte - Director General</t>
  </si>
  <si>
    <t>Director Economic</t>
  </si>
  <si>
    <t>Ec. Chitariu Mihaela</t>
  </si>
  <si>
    <t>Ec. Topala Bianca</t>
  </si>
  <si>
    <t>CONT DE EXECUTIE VENITURI IANUARIE  2019</t>
  </si>
  <si>
    <t>CONT DE EXECUTIE CHELTUIELI IANUARIE  2018</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</si>
</sst>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8">
    <font>
      <sz val="10"/>
      <name val="Arial"/>
      <charset val="238"/>
    </font>
    <font>
      <sz val="10"/>
      <name val="Arial"/>
      <charset val="238"/>
    </font>
    <font>
      <b/>
      <i/>
      <sz val="10"/>
      <name val="Arial"/>
      <family val="2"/>
    </font>
    <font>
      <b/>
      <i/>
      <sz val="14"/>
      <name val="Arial"/>
      <family val="2"/>
    </font>
    <font>
      <b/>
      <sz val="10"/>
      <name val="Arial"/>
      <family val="2"/>
    </font>
    <font>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name val="Arial"/>
      <family val="2"/>
      <charset val="238"/>
    </font>
    <font>
      <sz val="10"/>
      <color indexed="8"/>
      <name val="Arial"/>
      <family val="2"/>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13" fillId="0" borderId="0" applyFont="0" applyFill="0" applyBorder="0" applyAlignment="0" applyProtection="0"/>
    <xf numFmtId="3" fontId="13" fillId="0" borderId="0"/>
    <xf numFmtId="0" fontId="13" fillId="0" borderId="0"/>
    <xf numFmtId="0" fontId="5" fillId="0" borderId="0"/>
    <xf numFmtId="0" fontId="5" fillId="0" borderId="0"/>
    <xf numFmtId="0" fontId="26" fillId="0" borderId="0"/>
    <xf numFmtId="0" fontId="1" fillId="0" borderId="0"/>
    <xf numFmtId="0" fontId="13" fillId="0" borderId="0"/>
    <xf numFmtId="0" fontId="13" fillId="0" borderId="0"/>
    <xf numFmtId="0" fontId="1" fillId="0" borderId="0"/>
    <xf numFmtId="9" fontId="5" fillId="0" borderId="0" applyFont="0" applyFill="0" applyBorder="0" applyAlignment="0" applyProtection="0"/>
    <xf numFmtId="0" fontId="5" fillId="0" borderId="0"/>
  </cellStyleXfs>
  <cellXfs count="134">
    <xf numFmtId="0" fontId="0" fillId="0" borderId="0" xfId="0"/>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xf numFmtId="0" fontId="5" fillId="0" borderId="0" xfId="0" applyFont="1" applyFill="1" applyBorder="1"/>
    <xf numFmtId="4" fontId="1" fillId="0" borderId="0" xfId="0" applyNumberFormat="1" applyFont="1" applyFill="1" applyBorder="1"/>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5" fillId="0" borderId="0" xfId="0" applyFont="1" applyFill="1"/>
    <xf numFmtId="3" fontId="4" fillId="0" borderId="1" xfId="0" applyNumberFormat="1" applyFont="1" applyFill="1" applyBorder="1" applyAlignment="1">
      <alignment horizontal="center"/>
    </xf>
    <xf numFmtId="3" fontId="4" fillId="0" borderId="1"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5" fillId="0" borderId="0" xfId="0" applyNumberFormat="1" applyFont="1" applyFill="1" applyBorder="1"/>
    <xf numFmtId="3" fontId="5" fillId="0" borderId="0" xfId="0" applyNumberFormat="1" applyFont="1" applyFill="1"/>
    <xf numFmtId="49" fontId="8" fillId="0" borderId="1" xfId="0" applyNumberFormat="1" applyFont="1" applyFill="1" applyBorder="1" applyAlignment="1">
      <alignment horizontal="left"/>
    </xf>
    <xf numFmtId="4" fontId="4" fillId="0" borderId="1" xfId="0" applyNumberFormat="1" applyFont="1" applyFill="1" applyBorder="1" applyAlignment="1">
      <alignment wrapText="1"/>
    </xf>
    <xf numFmtId="3" fontId="4" fillId="0" borderId="1" xfId="0" applyNumberFormat="1" applyFont="1" applyFill="1" applyBorder="1"/>
    <xf numFmtId="4" fontId="4" fillId="0" borderId="0" xfId="0" applyNumberFormat="1" applyFont="1" applyFill="1" applyBorder="1"/>
    <xf numFmtId="49" fontId="9" fillId="0" borderId="1" xfId="0" applyNumberFormat="1" applyFont="1" applyFill="1" applyBorder="1" applyAlignment="1">
      <alignment horizontal="left"/>
    </xf>
    <xf numFmtId="4" fontId="5" fillId="0" borderId="1" xfId="0" applyNumberFormat="1" applyFont="1" applyFill="1" applyBorder="1" applyAlignment="1">
      <alignment wrapText="1"/>
    </xf>
    <xf numFmtId="3" fontId="5" fillId="0" borderId="1" xfId="0" applyNumberFormat="1" applyFont="1" applyFill="1" applyBorder="1"/>
    <xf numFmtId="4" fontId="10" fillId="0" borderId="1" xfId="0" applyNumberFormat="1" applyFont="1" applyFill="1" applyBorder="1" applyAlignment="1">
      <alignment wrapText="1"/>
    </xf>
    <xf numFmtId="4" fontId="11" fillId="0" borderId="1" xfId="0" applyNumberFormat="1" applyFont="1" applyFill="1" applyBorder="1" applyAlignment="1">
      <alignment wrapText="1"/>
    </xf>
    <xf numFmtId="3" fontId="7" fillId="0" borderId="1" xfId="0" applyNumberFormat="1" applyFont="1" applyFill="1" applyBorder="1"/>
    <xf numFmtId="4" fontId="12" fillId="0" borderId="1" xfId="0" applyNumberFormat="1" applyFont="1" applyFill="1" applyBorder="1" applyAlignment="1">
      <alignment wrapText="1"/>
    </xf>
    <xf numFmtId="0" fontId="9" fillId="0" borderId="1" xfId="0" applyFont="1" applyFill="1" applyBorder="1" applyAlignment="1">
      <alignment wrapText="1"/>
    </xf>
    <xf numFmtId="49" fontId="9" fillId="0" borderId="1" xfId="3" applyNumberFormat="1" applyFont="1" applyFill="1" applyBorder="1" applyAlignment="1" applyProtection="1">
      <alignment horizontal="left"/>
      <protection locked="0"/>
    </xf>
    <xf numFmtId="4" fontId="5" fillId="0" borderId="1" xfId="3" applyNumberFormat="1" applyFont="1" applyFill="1" applyBorder="1" applyAlignment="1" applyProtection="1">
      <alignment wrapText="1"/>
      <protection locked="0"/>
    </xf>
    <xf numFmtId="49" fontId="6" fillId="0" borderId="1" xfId="0" applyNumberFormat="1" applyFont="1" applyFill="1" applyBorder="1" applyAlignment="1">
      <alignment horizontal="left"/>
    </xf>
    <xf numFmtId="0" fontId="4" fillId="0" borderId="0" xfId="0" applyFont="1" applyFill="1" applyBorder="1"/>
    <xf numFmtId="0" fontId="4" fillId="0" borderId="0" xfId="0" applyFont="1" applyFill="1"/>
    <xf numFmtId="0" fontId="4" fillId="0" borderId="1" xfId="0" applyFont="1" applyFill="1" applyBorder="1"/>
    <xf numFmtId="4" fontId="14" fillId="0" borderId="1" xfId="0" applyNumberFormat="1" applyFont="1" applyFill="1" applyBorder="1" applyAlignment="1">
      <alignment wrapText="1"/>
    </xf>
    <xf numFmtId="49" fontId="9" fillId="0" borderId="1" xfId="0" applyNumberFormat="1" applyFont="1" applyFill="1" applyBorder="1" applyAlignment="1" applyProtection="1">
      <alignment horizontal="left" vertical="center"/>
    </xf>
    <xf numFmtId="4" fontId="14" fillId="0" borderId="1" xfId="0" applyNumberFormat="1" applyFont="1" applyFill="1" applyBorder="1" applyAlignment="1" applyProtection="1">
      <alignment horizontal="left" wrapText="1"/>
    </xf>
    <xf numFmtId="4" fontId="9" fillId="0" borderId="1" xfId="0" applyNumberFormat="1" applyFont="1" applyFill="1" applyBorder="1" applyAlignment="1">
      <alignment horizontal="left"/>
    </xf>
    <xf numFmtId="4" fontId="5" fillId="0" borderId="1" xfId="0" applyNumberFormat="1" applyFont="1" applyFill="1" applyBorder="1" applyAlignment="1" applyProtection="1">
      <alignment horizontal="left" wrapText="1"/>
    </xf>
    <xf numFmtId="164" fontId="5" fillId="0" borderId="1" xfId="0" applyNumberFormat="1" applyFont="1" applyFill="1" applyBorder="1" applyAlignment="1" applyProtection="1">
      <alignment wrapText="1"/>
    </xf>
    <xf numFmtId="0" fontId="5" fillId="0" borderId="1" xfId="0" applyFont="1" applyFill="1" applyBorder="1" applyAlignment="1">
      <alignment wrapText="1"/>
    </xf>
    <xf numFmtId="164" fontId="5" fillId="0" borderId="1" xfId="8" applyNumberFormat="1" applyFont="1" applyFill="1" applyBorder="1" applyAlignment="1" applyProtection="1">
      <alignment wrapText="1"/>
    </xf>
    <xf numFmtId="4" fontId="5" fillId="0" borderId="0" xfId="0" applyNumberFormat="1" applyFont="1" applyFill="1" applyBorder="1"/>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xf numFmtId="0" fontId="5" fillId="0" borderId="1" xfId="0" applyFont="1" applyFill="1" applyBorder="1"/>
    <xf numFmtId="3" fontId="0" fillId="0" borderId="1" xfId="0" applyNumberFormat="1" applyFill="1" applyBorder="1"/>
    <xf numFmtId="4" fontId="0" fillId="0" borderId="0" xfId="0" applyNumberFormat="1" applyFill="1"/>
    <xf numFmtId="49" fontId="15" fillId="0" borderId="0" xfId="0" applyNumberFormat="1" applyFont="1" applyFill="1" applyBorder="1" applyAlignment="1">
      <alignment vertical="top" wrapText="1"/>
    </xf>
    <xf numFmtId="3" fontId="16" fillId="0" borderId="0" xfId="0" applyNumberFormat="1" applyFont="1" applyFill="1" applyBorder="1" applyAlignment="1">
      <alignment horizontal="center"/>
    </xf>
    <xf numFmtId="3" fontId="17" fillId="0" borderId="0" xfId="0" applyNumberFormat="1" applyFont="1" applyFill="1" applyBorder="1" applyAlignment="1">
      <alignment horizontal="center"/>
    </xf>
    <xf numFmtId="3" fontId="15" fillId="0" borderId="0" xfId="0" applyNumberFormat="1" applyFont="1" applyFill="1" applyBorder="1"/>
    <xf numFmtId="0" fontId="15" fillId="0" borderId="0" xfId="0" applyFont="1" applyFill="1"/>
    <xf numFmtId="4" fontId="15" fillId="0" borderId="0" xfId="0" applyNumberFormat="1" applyFont="1" applyFill="1" applyBorder="1"/>
    <xf numFmtId="4" fontId="18" fillId="0" borderId="0" xfId="0" applyNumberFormat="1" applyFont="1" applyFill="1" applyBorder="1" applyAlignment="1">
      <alignment wrapText="1"/>
    </xf>
    <xf numFmtId="3" fontId="18" fillId="0" borderId="0" xfId="0" applyNumberFormat="1" applyFont="1" applyFill="1" applyBorder="1" applyAlignment="1">
      <alignment wrapText="1"/>
    </xf>
    <xf numFmtId="165" fontId="15" fillId="0" borderId="0" xfId="0" applyNumberFormat="1" applyFont="1" applyFill="1" applyBorder="1"/>
    <xf numFmtId="49"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9" fontId="18" fillId="0" borderId="1" xfId="0" applyNumberFormat="1" applyFont="1" applyFill="1" applyBorder="1" applyAlignment="1">
      <alignment horizontal="center" vertical="top" wrapText="1"/>
    </xf>
    <xf numFmtId="3" fontId="18" fillId="0" borderId="1" xfId="0" applyNumberFormat="1" applyFont="1" applyFill="1" applyBorder="1" applyAlignment="1">
      <alignment horizontal="center"/>
    </xf>
    <xf numFmtId="3" fontId="17" fillId="0" borderId="1" xfId="0" applyNumberFormat="1" applyFont="1" applyFill="1" applyBorder="1" applyAlignment="1">
      <alignment horizontal="center"/>
    </xf>
    <xf numFmtId="49" fontId="18" fillId="0" borderId="1" xfId="0" applyNumberFormat="1" applyFont="1" applyFill="1" applyBorder="1" applyAlignment="1">
      <alignment vertical="top" wrapText="1"/>
    </xf>
    <xf numFmtId="164" fontId="18" fillId="0" borderId="1" xfId="8" applyNumberFormat="1" applyFont="1" applyFill="1" applyBorder="1" applyAlignment="1" applyProtection="1">
      <alignment horizontal="left" wrapText="1"/>
    </xf>
    <xf numFmtId="3" fontId="18" fillId="0" borderId="1" xfId="9" applyNumberFormat="1" applyFont="1" applyFill="1" applyBorder="1" applyAlignment="1" applyProtection="1">
      <alignment horizontal="right" wrapText="1"/>
    </xf>
    <xf numFmtId="0" fontId="18" fillId="0" borderId="0" xfId="0" applyFont="1" applyFill="1"/>
    <xf numFmtId="164" fontId="18" fillId="0" borderId="1" xfId="8" applyNumberFormat="1" applyFont="1" applyFill="1" applyBorder="1" applyAlignment="1">
      <alignment wrapText="1"/>
    </xf>
    <xf numFmtId="3" fontId="18" fillId="0" borderId="1" xfId="9" applyNumberFormat="1" applyFont="1" applyFill="1" applyBorder="1" applyAlignment="1">
      <alignment horizontal="right" wrapText="1"/>
    </xf>
    <xf numFmtId="49" fontId="18" fillId="0" borderId="1" xfId="0" applyNumberFormat="1" applyFont="1" applyFill="1" applyBorder="1" applyAlignment="1">
      <alignment horizontal="left" vertical="top" wrapText="1"/>
    </xf>
    <xf numFmtId="49" fontId="15" fillId="0" borderId="1" xfId="0" applyNumberFormat="1" applyFont="1" applyFill="1" applyBorder="1" applyAlignment="1">
      <alignment vertical="top" wrapText="1"/>
    </xf>
    <xf numFmtId="4" fontId="15" fillId="0" borderId="1" xfId="8" applyNumberFormat="1" applyFont="1" applyFill="1" applyBorder="1" applyAlignment="1">
      <alignment wrapText="1"/>
    </xf>
    <xf numFmtId="3" fontId="17" fillId="0" borderId="1" xfId="0" applyNumberFormat="1" applyFont="1" applyFill="1" applyBorder="1" applyAlignment="1">
      <alignment horizontal="right"/>
    </xf>
    <xf numFmtId="3" fontId="15" fillId="0" borderId="1" xfId="9" applyNumberFormat="1" applyFont="1" applyFill="1" applyBorder="1" applyAlignment="1" applyProtection="1">
      <alignment horizontal="right" wrapText="1"/>
    </xf>
    <xf numFmtId="3" fontId="15" fillId="0" borderId="1" xfId="0" applyNumberFormat="1" applyFont="1" applyFill="1" applyBorder="1"/>
    <xf numFmtId="164" fontId="15" fillId="0" borderId="1" xfId="8" applyNumberFormat="1" applyFont="1" applyFill="1" applyBorder="1" applyAlignment="1">
      <alignment wrapText="1"/>
    </xf>
    <xf numFmtId="164" fontId="15" fillId="0" borderId="1" xfId="8" applyNumberFormat="1" applyFont="1" applyFill="1" applyBorder="1" applyAlignment="1" applyProtection="1">
      <alignment horizontal="left" vertical="center" wrapText="1"/>
    </xf>
    <xf numFmtId="0" fontId="19" fillId="0" borderId="0" xfId="0" applyFont="1" applyFill="1"/>
    <xf numFmtId="3" fontId="20" fillId="0" borderId="1" xfId="9" applyNumberFormat="1" applyFont="1" applyFill="1" applyBorder="1" applyAlignment="1">
      <alignment horizontal="right" wrapText="1"/>
    </xf>
    <xf numFmtId="49" fontId="19" fillId="0" borderId="1" xfId="0" applyNumberFormat="1" applyFont="1" applyFill="1" applyBorder="1" applyAlignment="1">
      <alignment vertical="top" wrapText="1"/>
    </xf>
    <xf numFmtId="164" fontId="19" fillId="0" borderId="1" xfId="8" applyNumberFormat="1" applyFont="1" applyFill="1" applyBorder="1" applyAlignment="1">
      <alignment wrapText="1"/>
    </xf>
    <xf numFmtId="3" fontId="21" fillId="0" borderId="1" xfId="0" applyNumberFormat="1" applyFont="1" applyFill="1" applyBorder="1" applyAlignment="1">
      <alignment horizontal="right"/>
    </xf>
    <xf numFmtId="3" fontId="18" fillId="0" borderId="1" xfId="0" applyNumberFormat="1" applyFont="1" applyFill="1" applyBorder="1"/>
    <xf numFmtId="3" fontId="18" fillId="0" borderId="1" xfId="9" applyNumberFormat="1" applyFont="1" applyFill="1" applyBorder="1" applyAlignment="1">
      <alignment horizontal="right"/>
    </xf>
    <xf numFmtId="3" fontId="15" fillId="0" borderId="1" xfId="0" applyNumberFormat="1" applyFont="1" applyFill="1" applyBorder="1" applyAlignment="1">
      <alignment vertical="top" wrapText="1"/>
    </xf>
    <xf numFmtId="49" fontId="15" fillId="0" borderId="1" xfId="0" applyNumberFormat="1" applyFont="1" applyFill="1" applyBorder="1" applyAlignment="1">
      <alignment horizontal="left" vertical="top" wrapText="1"/>
    </xf>
    <xf numFmtId="164" fontId="18" fillId="0" borderId="1" xfId="9" applyNumberFormat="1" applyFont="1" applyFill="1" applyBorder="1" applyAlignment="1">
      <alignment wrapText="1"/>
    </xf>
    <xf numFmtId="164" fontId="15" fillId="0" borderId="1" xfId="9" applyNumberFormat="1" applyFont="1" applyFill="1" applyBorder="1" applyAlignment="1">
      <alignment wrapText="1"/>
    </xf>
    <xf numFmtId="49" fontId="22" fillId="0" borderId="1" xfId="0" applyNumberFormat="1" applyFont="1" applyFill="1" applyBorder="1" applyAlignment="1">
      <alignment vertical="top" wrapText="1"/>
    </xf>
    <xf numFmtId="3" fontId="20" fillId="0" borderId="1" xfId="9" applyNumberFormat="1" applyFont="1" applyFill="1" applyBorder="1" applyAlignment="1" applyProtection="1">
      <alignment horizontal="right" wrapText="1"/>
    </xf>
    <xf numFmtId="4" fontId="15" fillId="0" borderId="1" xfId="0" applyNumberFormat="1" applyFont="1" applyFill="1" applyBorder="1" applyAlignment="1" applyProtection="1">
      <alignment wrapText="1"/>
    </xf>
    <xf numFmtId="4" fontId="15" fillId="0" borderId="1" xfId="0" applyNumberFormat="1" applyFont="1" applyFill="1" applyBorder="1" applyAlignment="1" applyProtection="1">
      <alignment horizontal="left" wrapText="1"/>
    </xf>
    <xf numFmtId="3" fontId="19" fillId="0" borderId="1" xfId="0" applyNumberFormat="1" applyFont="1" applyFill="1" applyBorder="1" applyAlignment="1">
      <alignment horizontal="right"/>
    </xf>
    <xf numFmtId="4" fontId="18" fillId="0" borderId="1" xfId="0" applyNumberFormat="1" applyFont="1" applyFill="1" applyBorder="1" applyAlignment="1" applyProtection="1">
      <alignment horizontal="left" wrapText="1"/>
    </xf>
    <xf numFmtId="164" fontId="23" fillId="0" borderId="1" xfId="8" applyNumberFormat="1" applyFont="1" applyFill="1" applyBorder="1" applyAlignment="1">
      <alignment wrapText="1"/>
    </xf>
    <xf numFmtId="4" fontId="15" fillId="0" borderId="1" xfId="8" applyNumberFormat="1" applyFont="1" applyFill="1" applyBorder="1" applyAlignment="1" applyProtection="1">
      <alignment wrapText="1"/>
    </xf>
    <xf numFmtId="3" fontId="15" fillId="0" borderId="1" xfId="0" applyNumberFormat="1" applyFont="1" applyFill="1" applyBorder="1" applyProtection="1"/>
    <xf numFmtId="164" fontId="23" fillId="0" borderId="1" xfId="8" applyNumberFormat="1" applyFont="1" applyFill="1" applyBorder="1" applyAlignment="1">
      <alignment horizontal="left" vertical="center" wrapText="1"/>
    </xf>
    <xf numFmtId="164" fontId="24" fillId="0" borderId="1" xfId="9" applyNumberFormat="1" applyFont="1" applyFill="1" applyBorder="1" applyAlignment="1">
      <alignment horizontal="left" vertical="center" wrapText="1"/>
    </xf>
    <xf numFmtId="164" fontId="23" fillId="0" borderId="1" xfId="9" applyNumberFormat="1" applyFont="1" applyFill="1" applyBorder="1" applyAlignment="1">
      <alignment horizontal="left" vertical="center" wrapText="1"/>
    </xf>
    <xf numFmtId="3" fontId="15" fillId="0" borderId="1" xfId="0" applyNumberFormat="1" applyFont="1" applyFill="1" applyBorder="1" applyAlignment="1" applyProtection="1">
      <alignment vertical="top" wrapText="1"/>
    </xf>
    <xf numFmtId="3" fontId="15" fillId="0" borderId="1" xfId="8" applyNumberFormat="1" applyFont="1" applyFill="1" applyBorder="1" applyAlignment="1">
      <alignment wrapText="1"/>
    </xf>
    <xf numFmtId="164" fontId="18" fillId="0" borderId="1" xfId="7" applyNumberFormat="1" applyFont="1" applyFill="1" applyBorder="1" applyAlignment="1">
      <alignment vertical="top" wrapText="1"/>
    </xf>
    <xf numFmtId="164" fontId="18" fillId="0" borderId="1" xfId="10" applyNumberFormat="1" applyFont="1" applyFill="1" applyBorder="1" applyAlignment="1" applyProtection="1">
      <alignment vertical="top" wrapText="1"/>
    </xf>
    <xf numFmtId="4" fontId="15" fillId="0" borderId="1" xfId="0" applyNumberFormat="1" applyFont="1" applyFill="1" applyBorder="1"/>
    <xf numFmtId="4" fontId="15" fillId="0" borderId="1" xfId="0" applyNumberFormat="1" applyFont="1" applyFill="1" applyBorder="1" applyAlignment="1">
      <alignment horizontal="left" vertical="center" wrapText="1"/>
    </xf>
    <xf numFmtId="2" fontId="15" fillId="0" borderId="1" xfId="8" applyNumberFormat="1" applyFont="1" applyFill="1" applyBorder="1" applyAlignment="1">
      <alignment wrapText="1"/>
    </xf>
    <xf numFmtId="164" fontId="18" fillId="0" borderId="1" xfId="8" applyNumberFormat="1" applyFont="1" applyFill="1" applyBorder="1" applyAlignment="1"/>
    <xf numFmtId="164" fontId="15" fillId="0" borderId="1" xfId="8" applyNumberFormat="1" applyFont="1" applyFill="1" applyBorder="1" applyAlignment="1"/>
    <xf numFmtId="3" fontId="18" fillId="0" borderId="1" xfId="0" applyNumberFormat="1" applyFont="1" applyFill="1" applyBorder="1" applyAlignment="1">
      <alignment wrapText="1"/>
    </xf>
    <xf numFmtId="3" fontId="15" fillId="0" borderId="1" xfId="0" applyNumberFormat="1" applyFont="1" applyFill="1" applyBorder="1" applyAlignment="1">
      <alignment wrapText="1"/>
    </xf>
    <xf numFmtId="0" fontId="2" fillId="0" borderId="0" xfId="0" applyFont="1" applyFill="1" applyAlignment="1">
      <alignment horizontal="right"/>
    </xf>
    <xf numFmtId="3" fontId="17" fillId="0" borderId="0" xfId="0" applyNumberFormat="1" applyFont="1" applyFill="1" applyBorder="1" applyAlignment="1">
      <alignment horizontal="right" wrapText="1"/>
    </xf>
    <xf numFmtId="49" fontId="9" fillId="2" borderId="1" xfId="3" applyNumberFormat="1" applyFont="1" applyFill="1" applyBorder="1" applyAlignment="1" applyProtection="1">
      <alignment horizontal="left"/>
      <protection locked="0"/>
    </xf>
    <xf numFmtId="4" fontId="5" fillId="2" borderId="1" xfId="3" applyNumberFormat="1" applyFont="1" applyFill="1" applyBorder="1" applyAlignment="1" applyProtection="1">
      <alignment wrapText="1"/>
      <protection locked="0"/>
    </xf>
    <xf numFmtId="3" fontId="5" fillId="2" borderId="1" xfId="0" applyNumberFormat="1" applyFont="1" applyFill="1" applyBorder="1"/>
    <xf numFmtId="3" fontId="4" fillId="2" borderId="1" xfId="0" applyNumberFormat="1" applyFont="1" applyFill="1" applyBorder="1"/>
    <xf numFmtId="0" fontId="27" fillId="0" borderId="0" xfId="3" applyFont="1" applyFill="1"/>
    <xf numFmtId="4" fontId="27" fillId="0" borderId="0" xfId="3" applyNumberFormat="1" applyFont="1" applyFill="1"/>
    <xf numFmtId="0" fontId="5" fillId="0" borderId="0" xfId="3" applyFont="1" applyFill="1"/>
    <xf numFmtId="4" fontId="5" fillId="0" borderId="0" xfId="3" applyNumberFormat="1" applyFont="1" applyFill="1"/>
    <xf numFmtId="0" fontId="6" fillId="0" borderId="0" xfId="0" applyFont="1" applyFill="1" applyBorder="1" applyAlignment="1">
      <alignment horizontal="center" wrapText="1"/>
    </xf>
    <xf numFmtId="0" fontId="4" fillId="0" borderId="0" xfId="0" applyFont="1" applyFill="1" applyBorder="1" applyAlignment="1">
      <alignment horizontal="center" wrapText="1"/>
    </xf>
    <xf numFmtId="0" fontId="6" fillId="0" borderId="0" xfId="0" applyFont="1" applyFill="1" applyBorder="1" applyAlignment="1">
      <alignment horizontal="center" wrapText="1"/>
    </xf>
    <xf numFmtId="0" fontId="4"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O103"/>
  <sheetViews>
    <sheetView tabSelected="1" zoomScaleNormal="100" workbookViewId="0">
      <pane xSplit="4" ySplit="6" topLeftCell="F7" activePane="bottomRight" state="frozen"/>
      <selection activeCell="F7" sqref="F7:G92"/>
      <selection pane="topRight" activeCell="F7" sqref="F7:G92"/>
      <selection pane="bottomLeft" activeCell="F7" sqref="F7:G92"/>
      <selection pane="bottomRight" activeCell="G94" sqref="G94"/>
    </sheetView>
  </sheetViews>
  <sheetFormatPr defaultRowHeight="12.75"/>
  <cols>
    <col min="1" max="1" width="10.28515625" style="1" bestFit="1" customWidth="1"/>
    <col min="2" max="2" width="57.5703125" style="4" customWidth="1"/>
    <col min="3" max="3" width="5.5703125" style="17" customWidth="1"/>
    <col min="4" max="4" width="14" style="55" customWidth="1"/>
    <col min="5" max="5" width="11.28515625" style="55" hidden="1" customWidth="1"/>
    <col min="6" max="7" width="18" style="4" customWidth="1"/>
    <col min="8" max="8" width="10.85546875" style="6" customWidth="1"/>
    <col min="9" max="9" width="11" style="6" customWidth="1"/>
    <col min="10" max="10" width="10.28515625" style="6" customWidth="1"/>
    <col min="11" max="11" width="9.140625" style="6"/>
    <col min="12" max="12" width="10" style="6" customWidth="1"/>
    <col min="13" max="13" width="10.7109375" style="6" customWidth="1"/>
    <col min="14" max="14" width="10" style="6" customWidth="1"/>
    <col min="15" max="15" width="10.28515625" style="6" customWidth="1"/>
    <col min="16" max="16" width="10" style="6" customWidth="1"/>
    <col min="17" max="17" width="10.85546875" style="6" customWidth="1"/>
    <col min="18" max="18" width="9.140625" style="6"/>
    <col min="19" max="19" width="9.7109375" style="6" customWidth="1"/>
    <col min="20" max="20" width="10.140625" style="6" customWidth="1"/>
    <col min="21" max="21" width="10.85546875" style="6" customWidth="1"/>
    <col min="22" max="22" width="9.7109375" style="6" customWidth="1"/>
    <col min="23" max="24" width="10.5703125" style="6" customWidth="1"/>
    <col min="25" max="25" width="10.85546875" style="6" customWidth="1"/>
    <col min="26" max="26" width="9.85546875" style="6" customWidth="1"/>
    <col min="27" max="27" width="9" style="6" customWidth="1"/>
    <col min="28" max="28" width="10.140625" style="6" customWidth="1"/>
    <col min="29" max="29" width="10.5703125" style="6" customWidth="1"/>
    <col min="30" max="30" width="10.7109375" style="6" customWidth="1"/>
    <col min="31" max="31" width="9.28515625" style="6" customWidth="1"/>
    <col min="32" max="32" width="10.28515625" style="6" customWidth="1"/>
    <col min="33" max="33" width="9.85546875" style="6" customWidth="1"/>
    <col min="34" max="34" width="10.7109375" style="6" customWidth="1"/>
    <col min="35" max="35" width="10" style="6" customWidth="1"/>
    <col min="36" max="36" width="10.28515625" style="6" customWidth="1"/>
    <col min="37" max="37" width="9.5703125" style="6" customWidth="1"/>
    <col min="38" max="38" width="10.7109375" style="6" customWidth="1"/>
    <col min="39" max="39" width="10.140625" style="6" bestFit="1" customWidth="1"/>
    <col min="40" max="40" width="10.5703125" style="6" customWidth="1"/>
    <col min="41" max="41" width="10" style="6" customWidth="1"/>
    <col min="42" max="42" width="10.85546875" style="6" customWidth="1"/>
    <col min="43" max="43" width="10.140625" style="6" customWidth="1"/>
    <col min="44" max="44" width="9.7109375" style="6" customWidth="1"/>
    <col min="45" max="45" width="10.85546875" style="6" customWidth="1"/>
    <col min="46" max="46" width="11.140625" style="6" customWidth="1"/>
    <col min="47" max="47" width="9.140625" style="6"/>
    <col min="48" max="48" width="10.5703125" style="6" customWidth="1"/>
    <col min="49" max="49" width="9.85546875" style="6" customWidth="1"/>
    <col min="50" max="50" width="10.85546875" style="6" customWidth="1"/>
    <col min="51" max="51" width="10.28515625" style="6" customWidth="1"/>
    <col min="52" max="52" width="8.5703125" style="6" customWidth="1"/>
    <col min="53" max="53" width="10.42578125" style="6" customWidth="1"/>
    <col min="54" max="55" width="9.85546875" style="6" customWidth="1"/>
    <col min="56" max="56" width="9.28515625" style="6" customWidth="1"/>
    <col min="57" max="57" width="9" style="6" customWidth="1"/>
    <col min="58" max="58" width="10.42578125" style="6" customWidth="1"/>
    <col min="59" max="59" width="11.28515625" style="6" customWidth="1"/>
    <col min="60" max="60" width="9.85546875" style="6" customWidth="1"/>
    <col min="61" max="61" width="10.42578125" style="6" customWidth="1"/>
    <col min="62" max="62" width="9.7109375" style="6" customWidth="1"/>
    <col min="63" max="63" width="11.140625" style="6" customWidth="1"/>
    <col min="64" max="64" width="10.42578125" style="6" customWidth="1"/>
    <col min="65" max="65" width="10" style="6" customWidth="1"/>
    <col min="66" max="66" width="10.140625" style="6" customWidth="1"/>
    <col min="67" max="67" width="10.7109375" style="6" customWidth="1"/>
    <col min="68" max="68" width="11.140625" style="6" customWidth="1"/>
    <col min="69" max="69" width="9.5703125" style="6" customWidth="1"/>
    <col min="70" max="70" width="11.28515625" style="6" customWidth="1"/>
    <col min="71" max="71" width="11" style="6" customWidth="1"/>
    <col min="72" max="72" width="9.85546875" style="6" customWidth="1"/>
    <col min="73" max="73" width="10.7109375" style="6" customWidth="1"/>
    <col min="74" max="74" width="10.28515625" style="6" customWidth="1"/>
    <col min="75" max="75" width="10.5703125" style="6" customWidth="1"/>
    <col min="76" max="76" width="9.5703125" style="6" customWidth="1"/>
    <col min="77" max="77" width="8.42578125" style="6" customWidth="1"/>
    <col min="78" max="78" width="10.7109375" style="6" customWidth="1"/>
    <col min="79" max="79" width="10.140625" style="6" customWidth="1"/>
    <col min="80" max="80" width="10.7109375" style="6" customWidth="1"/>
    <col min="81" max="81" width="9.85546875" style="6" customWidth="1"/>
    <col min="82" max="82" width="9.7109375" style="6" customWidth="1"/>
    <col min="83" max="83" width="10" style="6" customWidth="1"/>
    <col min="84" max="84" width="11.42578125" style="6" customWidth="1"/>
    <col min="85" max="85" width="10" style="6" customWidth="1"/>
    <col min="86" max="86" width="9.7109375" style="6" customWidth="1"/>
    <col min="87" max="87" width="10" style="6" customWidth="1"/>
    <col min="88" max="88" width="10.7109375" style="6" customWidth="1"/>
    <col min="89" max="89" width="9.28515625" style="6" customWidth="1"/>
    <col min="90" max="90" width="10.7109375" style="6" customWidth="1"/>
    <col min="91" max="91" width="10.140625" style="6" customWidth="1"/>
    <col min="92" max="92" width="10.85546875" style="6" customWidth="1"/>
    <col min="93" max="93" width="11.140625" style="6" customWidth="1"/>
    <col min="94" max="96" width="10.28515625" style="6" customWidth="1"/>
    <col min="97" max="97" width="9.5703125" style="6" customWidth="1"/>
    <col min="98" max="98" width="10.28515625" style="6" customWidth="1"/>
    <col min="99" max="99" width="9.5703125" style="6" customWidth="1"/>
    <col min="100" max="100" width="10.140625" style="6" customWidth="1"/>
    <col min="101" max="101" width="8.85546875" style="6" customWidth="1"/>
    <col min="102" max="102" width="9.42578125" style="6" customWidth="1"/>
    <col min="103" max="103" width="10.28515625" style="6" customWidth="1"/>
    <col min="104" max="104" width="9.85546875" style="6" customWidth="1"/>
    <col min="105" max="105" width="9.5703125" style="6" customWidth="1"/>
    <col min="106" max="106" width="9" style="6" customWidth="1"/>
    <col min="107" max="107" width="9.7109375" style="6" customWidth="1"/>
    <col min="108" max="109" width="10.42578125" style="6" customWidth="1"/>
    <col min="110" max="110" width="10.140625" style="6" customWidth="1"/>
    <col min="111" max="111" width="10.28515625" style="6" customWidth="1"/>
    <col min="112" max="112" width="11.5703125" style="6" customWidth="1"/>
    <col min="113" max="114" width="11.140625" style="6" customWidth="1"/>
    <col min="115" max="115" width="9.85546875" style="6" customWidth="1"/>
    <col min="116" max="116" width="8.5703125" style="6" customWidth="1"/>
    <col min="117" max="117" width="10.28515625" style="6" customWidth="1"/>
    <col min="118" max="118" width="10" style="6" customWidth="1"/>
    <col min="119" max="119" width="9.85546875" style="6" customWidth="1"/>
    <col min="120" max="120" width="10.140625" style="6" customWidth="1"/>
    <col min="121" max="121" width="11.7109375" style="6" customWidth="1"/>
    <col min="122" max="122" width="8.140625" style="6" customWidth="1"/>
    <col min="123" max="123" width="8.5703125" style="6" customWidth="1"/>
    <col min="124" max="124" width="10.140625" style="6" customWidth="1"/>
    <col min="125" max="125" width="11.7109375" style="6" customWidth="1"/>
    <col min="126" max="126" width="9.5703125" style="6" customWidth="1"/>
    <col min="127" max="127" width="9.42578125" style="6" customWidth="1"/>
    <col min="128" max="128" width="12.28515625" style="6" customWidth="1"/>
    <col min="129" max="129" width="11.42578125" style="6" customWidth="1"/>
    <col min="130" max="130" width="11.5703125" style="6" customWidth="1"/>
    <col min="131" max="131" width="11.42578125" style="6" customWidth="1"/>
    <col min="132" max="132" width="14.28515625" style="6" customWidth="1"/>
    <col min="133" max="133" width="10.5703125" style="6" customWidth="1"/>
    <col min="134" max="134" width="11.7109375" style="6" bestFit="1" customWidth="1"/>
    <col min="135" max="135" width="11" style="6" customWidth="1"/>
    <col min="136" max="136" width="12" style="6" customWidth="1"/>
    <col min="137" max="137" width="10.85546875" style="6" customWidth="1"/>
    <col min="138" max="138" width="11.5703125" style="6" customWidth="1"/>
    <col min="139" max="139" width="9.85546875" style="6" customWidth="1"/>
    <col min="140" max="140" width="10.5703125" style="6" customWidth="1"/>
    <col min="141" max="142" width="9.140625" style="6"/>
    <col min="143" max="143" width="10.5703125" style="6" customWidth="1"/>
    <col min="144" max="144" width="9.85546875" style="6" customWidth="1"/>
    <col min="145" max="145" width="10.140625" style="6" customWidth="1"/>
    <col min="146" max="147" width="9.140625" style="6"/>
    <col min="148" max="148" width="10.5703125" style="6" customWidth="1"/>
    <col min="149" max="149" width="10" style="6" customWidth="1"/>
    <col min="150" max="150" width="9.85546875" style="6" customWidth="1"/>
    <col min="151" max="152" width="9.140625" style="6"/>
    <col min="153" max="153" width="10.42578125" style="6" customWidth="1"/>
    <col min="154" max="154" width="9.7109375" style="6" customWidth="1"/>
    <col min="155" max="155" width="10" style="6" customWidth="1"/>
    <col min="156" max="157" width="9.140625" style="6"/>
    <col min="158" max="158" width="10.140625" style="6" customWidth="1"/>
    <col min="159" max="159" width="12.7109375" style="6" bestFit="1" customWidth="1"/>
    <col min="160" max="171" width="9.140625" style="6"/>
    <col min="172" max="16384" width="9.140625" style="4"/>
  </cols>
  <sheetData>
    <row r="1" spans="1:171" ht="18.75">
      <c r="B1" s="2" t="s">
        <v>429</v>
      </c>
      <c r="C1" s="2"/>
      <c r="D1" s="3"/>
      <c r="E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row>
    <row r="2" spans="1:171" ht="17.25" customHeight="1">
      <c r="B2" s="7"/>
      <c r="C2" s="7"/>
      <c r="D2" s="3"/>
      <c r="E2" s="3"/>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row>
    <row r="3" spans="1:171">
      <c r="A3" s="8"/>
      <c r="B3" s="9"/>
      <c r="C3" s="9"/>
      <c r="D3" s="5"/>
      <c r="E3" s="5"/>
      <c r="F3" s="5"/>
      <c r="G3" s="5"/>
      <c r="FB3" s="10"/>
    </row>
    <row r="4" spans="1:171" ht="12.75" customHeight="1">
      <c r="B4" s="6"/>
      <c r="C4" s="11"/>
      <c r="D4" s="12"/>
      <c r="E4" s="12"/>
      <c r="F4" s="5"/>
      <c r="G4" s="120" t="s">
        <v>421</v>
      </c>
      <c r="H4" s="130"/>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3"/>
      <c r="EE4" s="133"/>
      <c r="EF4" s="133"/>
      <c r="EG4" s="133"/>
      <c r="EH4" s="133"/>
      <c r="EI4" s="131"/>
      <c r="EJ4" s="131"/>
      <c r="EK4" s="131"/>
      <c r="EL4" s="131"/>
      <c r="EM4" s="131"/>
      <c r="EN4" s="131"/>
      <c r="EO4" s="131"/>
      <c r="EP4" s="131"/>
      <c r="EQ4" s="131"/>
      <c r="ER4" s="131"/>
      <c r="ES4" s="131"/>
      <c r="ET4" s="131"/>
      <c r="EU4" s="131"/>
      <c r="EV4" s="131"/>
      <c r="EW4" s="131"/>
      <c r="EX4" s="131"/>
      <c r="EY4" s="131"/>
      <c r="EZ4" s="131"/>
      <c r="FA4" s="131"/>
      <c r="FB4" s="131"/>
    </row>
    <row r="5" spans="1:171" s="17" customFormat="1" ht="76.5">
      <c r="A5" s="13" t="s">
        <v>0</v>
      </c>
      <c r="B5" s="13" t="s">
        <v>1</v>
      </c>
      <c r="C5" s="13" t="s">
        <v>2</v>
      </c>
      <c r="D5" s="13" t="s">
        <v>3</v>
      </c>
      <c r="E5" s="14" t="s">
        <v>4</v>
      </c>
      <c r="F5" s="15" t="s">
        <v>5</v>
      </c>
      <c r="G5" s="15" t="s">
        <v>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1"/>
      <c r="FD5" s="11"/>
      <c r="FE5" s="11"/>
      <c r="FF5" s="11"/>
      <c r="FG5" s="11"/>
      <c r="FH5" s="11"/>
      <c r="FI5" s="11"/>
      <c r="FJ5" s="11"/>
      <c r="FK5" s="11"/>
      <c r="FL5" s="11"/>
      <c r="FM5" s="11"/>
      <c r="FN5" s="11"/>
      <c r="FO5" s="11"/>
    </row>
    <row r="6" spans="1:171" s="22" customFormat="1">
      <c r="A6" s="18"/>
      <c r="B6" s="19"/>
      <c r="C6" s="19"/>
      <c r="D6" s="18">
        <v>1</v>
      </c>
      <c r="E6" s="18"/>
      <c r="F6" s="18">
        <v>2</v>
      </c>
      <c r="G6" s="18" t="s">
        <v>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1"/>
      <c r="FD6" s="21"/>
      <c r="FE6" s="21"/>
      <c r="FF6" s="21"/>
      <c r="FG6" s="21"/>
      <c r="FH6" s="21"/>
      <c r="FI6" s="21"/>
      <c r="FJ6" s="21"/>
      <c r="FK6" s="21"/>
      <c r="FL6" s="21"/>
      <c r="FM6" s="21"/>
      <c r="FN6" s="21"/>
      <c r="FO6" s="21"/>
    </row>
    <row r="7" spans="1:171">
      <c r="A7" s="23" t="s">
        <v>8</v>
      </c>
      <c r="B7" s="24" t="s">
        <v>9</v>
      </c>
      <c r="C7" s="25">
        <f>+C8+C64+C92</f>
        <v>0</v>
      </c>
      <c r="D7" s="25">
        <f>+D8+D64+D92</f>
        <v>16157000</v>
      </c>
      <c r="E7" s="25">
        <f>+E8+E64+E92</f>
        <v>0</v>
      </c>
      <c r="F7" s="25">
        <f>+F8+F64+F92</f>
        <v>19863224</v>
      </c>
      <c r="G7" s="25">
        <f>+G8+G64+G92</f>
        <v>19863224</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5"/>
      <c r="FD7" s="5"/>
    </row>
    <row r="8" spans="1:171">
      <c r="A8" s="23" t="s">
        <v>10</v>
      </c>
      <c r="B8" s="24" t="s">
        <v>11</v>
      </c>
      <c r="C8" s="25">
        <f>+C14+C51+C9</f>
        <v>0</v>
      </c>
      <c r="D8" s="25">
        <f>+D14+D51+D9</f>
        <v>15408000</v>
      </c>
      <c r="E8" s="25">
        <f>+E14+E51+E9</f>
        <v>0</v>
      </c>
      <c r="F8" s="25">
        <f>+F14+F51+F9</f>
        <v>20400976</v>
      </c>
      <c r="G8" s="25">
        <f>+G14+G51+G9</f>
        <v>20400976</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5"/>
      <c r="FD8" s="5"/>
    </row>
    <row r="9" spans="1:171">
      <c r="A9" s="23" t="s">
        <v>12</v>
      </c>
      <c r="B9" s="24" t="s">
        <v>13</v>
      </c>
      <c r="C9" s="25">
        <f>+C10+C11+C12+C13</f>
        <v>0</v>
      </c>
      <c r="D9" s="25">
        <f>+D10+D11+D12+D13</f>
        <v>0</v>
      </c>
      <c r="E9" s="25">
        <f>+E10+E11+E12+E13</f>
        <v>0</v>
      </c>
      <c r="F9" s="25">
        <f>+F10+F11+F12+F13</f>
        <v>0</v>
      </c>
      <c r="G9" s="25">
        <f>+G10+G11+G12+G13</f>
        <v>0</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5"/>
      <c r="FD9" s="5"/>
    </row>
    <row r="10" spans="1:171" ht="38.25">
      <c r="A10" s="23" t="s">
        <v>14</v>
      </c>
      <c r="B10" s="24" t="s">
        <v>15</v>
      </c>
      <c r="C10" s="25"/>
      <c r="D10" s="25"/>
      <c r="E10" s="25"/>
      <c r="F10" s="25"/>
      <c r="G10" s="25"/>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5"/>
      <c r="FD10" s="5"/>
    </row>
    <row r="11" spans="1:171" ht="38.25">
      <c r="A11" s="23" t="s">
        <v>16</v>
      </c>
      <c r="B11" s="24" t="s">
        <v>17</v>
      </c>
      <c r="C11" s="25"/>
      <c r="D11" s="25"/>
      <c r="E11" s="25"/>
      <c r="F11" s="25"/>
      <c r="G11" s="25"/>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5"/>
      <c r="FD11" s="5"/>
    </row>
    <row r="12" spans="1:171" ht="25.5">
      <c r="A12" s="23" t="s">
        <v>18</v>
      </c>
      <c r="B12" s="24" t="s">
        <v>19</v>
      </c>
      <c r="C12" s="25"/>
      <c r="D12" s="25"/>
      <c r="E12" s="25"/>
      <c r="F12" s="25"/>
      <c r="G12" s="25"/>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5"/>
      <c r="FD12" s="5"/>
    </row>
    <row r="13" spans="1:171" ht="38.25">
      <c r="A13" s="23"/>
      <c r="B13" s="24" t="s">
        <v>20</v>
      </c>
      <c r="C13" s="25"/>
      <c r="D13" s="25"/>
      <c r="E13" s="25"/>
      <c r="F13" s="25"/>
      <c r="G13" s="2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5"/>
      <c r="FD13" s="5"/>
    </row>
    <row r="14" spans="1:171">
      <c r="A14" s="23" t="s">
        <v>21</v>
      </c>
      <c r="B14" s="24" t="s">
        <v>22</v>
      </c>
      <c r="C14" s="25">
        <f>+C15+C27</f>
        <v>0</v>
      </c>
      <c r="D14" s="25">
        <f>+D15+D27</f>
        <v>15394000</v>
      </c>
      <c r="E14" s="25">
        <f>+E15+E27</f>
        <v>0</v>
      </c>
      <c r="F14" s="25">
        <f>+F15+F27</f>
        <v>20389359</v>
      </c>
      <c r="G14" s="25">
        <f>+G15+G27</f>
        <v>20389359</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5"/>
      <c r="FD14" s="5"/>
    </row>
    <row r="15" spans="1:171">
      <c r="A15" s="23" t="s">
        <v>23</v>
      </c>
      <c r="B15" s="24" t="s">
        <v>24</v>
      </c>
      <c r="C15" s="25">
        <f>+C16+C23+C26</f>
        <v>0</v>
      </c>
      <c r="D15" s="25">
        <f>+D16+D23+D26</f>
        <v>1767000</v>
      </c>
      <c r="E15" s="25">
        <f>+E16+E23+E26</f>
        <v>0</v>
      </c>
      <c r="F15" s="25">
        <f>+F16+F23+F26</f>
        <v>1663098</v>
      </c>
      <c r="G15" s="25">
        <f>+G16+G23+G26</f>
        <v>1663098</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5"/>
      <c r="FD15" s="5"/>
    </row>
    <row r="16" spans="1:171" ht="25.5">
      <c r="A16" s="23" t="s">
        <v>25</v>
      </c>
      <c r="B16" s="24" t="s">
        <v>26</v>
      </c>
      <c r="C16" s="25">
        <f>C17+C18+C20+C21+C22+C19</f>
        <v>0</v>
      </c>
      <c r="D16" s="25">
        <v>642000</v>
      </c>
      <c r="E16" s="25">
        <f>E17+E18+E20+E21+E22+E19</f>
        <v>0</v>
      </c>
      <c r="F16" s="25">
        <f>F17+F18+F20+F21+F22+F19</f>
        <v>78767</v>
      </c>
      <c r="G16" s="25">
        <f>G17+G18+G20+G21+G22+G19</f>
        <v>78767</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5"/>
      <c r="FD16" s="5"/>
    </row>
    <row r="17" spans="1:160" ht="25.5">
      <c r="A17" s="27" t="s">
        <v>27</v>
      </c>
      <c r="B17" s="28" t="s">
        <v>28</v>
      </c>
      <c r="C17" s="29"/>
      <c r="D17" s="25"/>
      <c r="E17" s="25"/>
      <c r="F17" s="29">
        <v>78767</v>
      </c>
      <c r="G17" s="29">
        <v>78767</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5"/>
      <c r="FD17" s="5"/>
    </row>
    <row r="18" spans="1:160" ht="25.5">
      <c r="A18" s="27" t="s">
        <v>29</v>
      </c>
      <c r="B18" s="28" t="s">
        <v>30</v>
      </c>
      <c r="C18" s="29"/>
      <c r="D18" s="25"/>
      <c r="E18" s="25"/>
      <c r="F18" s="29"/>
      <c r="G18" s="29"/>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5"/>
      <c r="FD18" s="5"/>
    </row>
    <row r="19" spans="1:160">
      <c r="A19" s="27" t="s">
        <v>31</v>
      </c>
      <c r="B19" s="28" t="s">
        <v>32</v>
      </c>
      <c r="C19" s="29"/>
      <c r="D19" s="25"/>
      <c r="E19" s="25"/>
      <c r="F19" s="29"/>
      <c r="G19" s="29"/>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5"/>
      <c r="FD19" s="5"/>
    </row>
    <row r="20" spans="1:160" ht="25.5">
      <c r="A20" s="27" t="s">
        <v>33</v>
      </c>
      <c r="B20" s="28" t="s">
        <v>34</v>
      </c>
      <c r="C20" s="29"/>
      <c r="D20" s="25"/>
      <c r="E20" s="25"/>
      <c r="F20" s="29"/>
      <c r="G20" s="29"/>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5"/>
      <c r="FD20" s="5"/>
    </row>
    <row r="21" spans="1:160" ht="25.5">
      <c r="A21" s="27" t="s">
        <v>35</v>
      </c>
      <c r="B21" s="28" t="s">
        <v>36</v>
      </c>
      <c r="C21" s="29"/>
      <c r="D21" s="25"/>
      <c r="E21" s="25"/>
      <c r="F21" s="29"/>
      <c r="G21" s="29"/>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5"/>
      <c r="FD21" s="5"/>
    </row>
    <row r="22" spans="1:160" ht="43.5" customHeight="1">
      <c r="A22" s="27" t="s">
        <v>37</v>
      </c>
      <c r="B22" s="30" t="s">
        <v>38</v>
      </c>
      <c r="C22" s="29"/>
      <c r="D22" s="25"/>
      <c r="E22" s="25"/>
      <c r="F22" s="29"/>
      <c r="G22" s="29"/>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5"/>
      <c r="FD22" s="5"/>
    </row>
    <row r="23" spans="1:160" ht="14.25">
      <c r="A23" s="23" t="s">
        <v>39</v>
      </c>
      <c r="B23" s="31" t="s">
        <v>40</v>
      </c>
      <c r="C23" s="32">
        <f>C24+C25</f>
        <v>0</v>
      </c>
      <c r="D23" s="32">
        <f>D24+D25</f>
        <v>36000</v>
      </c>
      <c r="E23" s="32">
        <f>E24+E25</f>
        <v>0</v>
      </c>
      <c r="F23" s="32">
        <f>F24+F25</f>
        <v>9775</v>
      </c>
      <c r="G23" s="32">
        <f>G24+G25</f>
        <v>9775</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5"/>
      <c r="FD23" s="5"/>
    </row>
    <row r="24" spans="1:160" ht="30">
      <c r="A24" s="27" t="s">
        <v>41</v>
      </c>
      <c r="B24" s="30" t="s">
        <v>42</v>
      </c>
      <c r="C24" s="29"/>
      <c r="D24" s="25">
        <v>36000</v>
      </c>
      <c r="E24" s="25"/>
      <c r="F24" s="29">
        <v>9775</v>
      </c>
      <c r="G24" s="29">
        <v>9775</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5"/>
      <c r="FD24" s="5"/>
    </row>
    <row r="25" spans="1:160" ht="30">
      <c r="A25" s="27" t="s">
        <v>43</v>
      </c>
      <c r="B25" s="30" t="s">
        <v>44</v>
      </c>
      <c r="C25" s="29"/>
      <c r="D25" s="25"/>
      <c r="E25" s="25"/>
      <c r="F25" s="29"/>
      <c r="G25" s="29"/>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5"/>
      <c r="FD25" s="5"/>
    </row>
    <row r="26" spans="1:160" ht="30">
      <c r="A26" s="27"/>
      <c r="B26" s="30" t="s">
        <v>45</v>
      </c>
      <c r="C26" s="29"/>
      <c r="D26" s="25">
        <v>1089000</v>
      </c>
      <c r="E26" s="25"/>
      <c r="F26" s="29">
        <v>1574556</v>
      </c>
      <c r="G26" s="29">
        <v>1574556</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5"/>
      <c r="FD26" s="5"/>
    </row>
    <row r="27" spans="1:160">
      <c r="A27" s="23" t="s">
        <v>46</v>
      </c>
      <c r="B27" s="24" t="s">
        <v>47</v>
      </c>
      <c r="C27" s="25">
        <f>C28+C34+C50+C35+C36+C37+C38+C39+C40+C41+C42+C43+C44+C45+C46+C47+C48+C49</f>
        <v>0</v>
      </c>
      <c r="D27" s="25">
        <f>D28+D34+D50+D35+D36+D37+D38+D39+D40+D41+D42+D43+D44+D45+D46+D47+D48+D49</f>
        <v>13627000</v>
      </c>
      <c r="E27" s="25">
        <f>E28+E34+E50+E35+E36+E37+E38+E39+E40+E41+E42+E43+E44+E45+E46+E47+E48+E49</f>
        <v>0</v>
      </c>
      <c r="F27" s="25">
        <f>F28+F34+F50+F35+F36+F37+F38+F39+F40+F41+F42+F43+F44+F45+F46+F47+F48+F49</f>
        <v>18726261</v>
      </c>
      <c r="G27" s="25">
        <f>G28+G34+G50+G35+G36+G37+G38+G39+G40+G41+G42+G43+G44+G45+G46+G47+G48+G49</f>
        <v>18726261</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5"/>
      <c r="FD27" s="5"/>
    </row>
    <row r="28" spans="1:160" ht="25.5">
      <c r="A28" s="23" t="s">
        <v>48</v>
      </c>
      <c r="B28" s="24" t="s">
        <v>49</v>
      </c>
      <c r="C28" s="25">
        <f>C29+C30+C31+C32+C33</f>
        <v>0</v>
      </c>
      <c r="D28" s="25">
        <v>13381000</v>
      </c>
      <c r="E28" s="25">
        <f>E29+E30+E31+E32+E33</f>
        <v>0</v>
      </c>
      <c r="F28" s="25">
        <f>F29+F30+F31+F32+F33</f>
        <v>18289007</v>
      </c>
      <c r="G28" s="25">
        <f>G29+G30+G31+G32+G33</f>
        <v>18289007</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5"/>
      <c r="FD28" s="5"/>
    </row>
    <row r="29" spans="1:160" ht="25.5">
      <c r="A29" s="27" t="s">
        <v>50</v>
      </c>
      <c r="B29" s="28" t="s">
        <v>51</v>
      </c>
      <c r="C29" s="29"/>
      <c r="D29" s="25"/>
      <c r="E29" s="25"/>
      <c r="F29" s="29">
        <v>18282802</v>
      </c>
      <c r="G29" s="29">
        <v>18282802</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5"/>
      <c r="FD29" s="5"/>
    </row>
    <row r="30" spans="1:160" ht="45">
      <c r="A30" s="27" t="s">
        <v>52</v>
      </c>
      <c r="B30" s="33" t="s">
        <v>53</v>
      </c>
      <c r="C30" s="29"/>
      <c r="D30" s="25"/>
      <c r="E30" s="25"/>
      <c r="F30" s="29">
        <v>-7667</v>
      </c>
      <c r="G30" s="29">
        <v>-7667</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5"/>
      <c r="FD30" s="5"/>
    </row>
    <row r="31" spans="1:160" ht="27.75" customHeight="1">
      <c r="A31" s="27" t="s">
        <v>54</v>
      </c>
      <c r="B31" s="28" t="s">
        <v>55</v>
      </c>
      <c r="C31" s="29"/>
      <c r="D31" s="25"/>
      <c r="E31" s="25"/>
      <c r="F31" s="29"/>
      <c r="G31" s="29"/>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5"/>
      <c r="FD31" s="5"/>
    </row>
    <row r="32" spans="1:160">
      <c r="A32" s="27" t="s">
        <v>56</v>
      </c>
      <c r="B32" s="28" t="s">
        <v>57</v>
      </c>
      <c r="C32" s="29"/>
      <c r="D32" s="25"/>
      <c r="E32" s="25"/>
      <c r="F32" s="29">
        <v>13872</v>
      </c>
      <c r="G32" s="29">
        <v>13872</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5"/>
      <c r="FD32" s="5"/>
    </row>
    <row r="33" spans="1:160">
      <c r="A33" s="27" t="s">
        <v>58</v>
      </c>
      <c r="B33" s="28" t="s">
        <v>59</v>
      </c>
      <c r="C33" s="29"/>
      <c r="D33" s="25"/>
      <c r="E33" s="25"/>
      <c r="F33" s="29"/>
      <c r="G33" s="29"/>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5"/>
      <c r="FD33" s="5"/>
    </row>
    <row r="34" spans="1:160">
      <c r="A34" s="27" t="s">
        <v>60</v>
      </c>
      <c r="B34" s="28" t="s">
        <v>61</v>
      </c>
      <c r="C34" s="29"/>
      <c r="D34" s="25"/>
      <c r="E34" s="25"/>
      <c r="F34" s="29"/>
      <c r="G34" s="29"/>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5"/>
      <c r="FD34" s="5"/>
    </row>
    <row r="35" spans="1:160" ht="24">
      <c r="A35" s="27" t="s">
        <v>62</v>
      </c>
      <c r="B35" s="34" t="s">
        <v>63</v>
      </c>
      <c r="C35" s="29"/>
      <c r="D35" s="25"/>
      <c r="E35" s="25"/>
      <c r="F35" s="29"/>
      <c r="G35" s="29"/>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5"/>
      <c r="FD35" s="5"/>
    </row>
    <row r="36" spans="1:160" ht="38.25">
      <c r="A36" s="27" t="s">
        <v>64</v>
      </c>
      <c r="B36" s="28" t="s">
        <v>65</v>
      </c>
      <c r="C36" s="29"/>
      <c r="D36" s="25">
        <v>1000</v>
      </c>
      <c r="E36" s="25"/>
      <c r="F36" s="29">
        <v>321</v>
      </c>
      <c r="G36" s="29">
        <v>321</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5"/>
      <c r="FD36" s="5"/>
    </row>
    <row r="37" spans="1:160" ht="51">
      <c r="A37" s="27" t="s">
        <v>66</v>
      </c>
      <c r="B37" s="28" t="s">
        <v>67</v>
      </c>
      <c r="C37" s="29"/>
      <c r="D37" s="25"/>
      <c r="E37" s="25"/>
      <c r="F37" s="29">
        <v>13</v>
      </c>
      <c r="G37" s="29">
        <v>13</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5"/>
      <c r="FD37" s="5"/>
    </row>
    <row r="38" spans="1:160" ht="38.25">
      <c r="A38" s="27" t="s">
        <v>68</v>
      </c>
      <c r="B38" s="28" t="s">
        <v>69</v>
      </c>
      <c r="C38" s="29"/>
      <c r="D38" s="25"/>
      <c r="E38" s="25"/>
      <c r="F38" s="29"/>
      <c r="G38" s="29"/>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5"/>
      <c r="FD38" s="5"/>
    </row>
    <row r="39" spans="1:160" ht="38.25">
      <c r="A39" s="27" t="s">
        <v>70</v>
      </c>
      <c r="B39" s="28" t="s">
        <v>71</v>
      </c>
      <c r="C39" s="29"/>
      <c r="D39" s="25"/>
      <c r="E39" s="25"/>
      <c r="F39" s="29"/>
      <c r="G39" s="29"/>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5"/>
      <c r="FD39" s="5"/>
    </row>
    <row r="40" spans="1:160" ht="38.25">
      <c r="A40" s="27" t="s">
        <v>72</v>
      </c>
      <c r="B40" s="28" t="s">
        <v>73</v>
      </c>
      <c r="C40" s="29"/>
      <c r="D40" s="25"/>
      <c r="E40" s="25"/>
      <c r="F40" s="29"/>
      <c r="G40" s="29"/>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5"/>
      <c r="FD40" s="5"/>
    </row>
    <row r="41" spans="1:160" ht="38.25">
      <c r="A41" s="27" t="s">
        <v>74</v>
      </c>
      <c r="B41" s="28" t="s">
        <v>75</v>
      </c>
      <c r="C41" s="29"/>
      <c r="D41" s="25"/>
      <c r="E41" s="25"/>
      <c r="F41" s="29"/>
      <c r="G41" s="29"/>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5"/>
      <c r="FD41" s="5"/>
    </row>
    <row r="42" spans="1:160" ht="25.5">
      <c r="A42" s="27" t="s">
        <v>76</v>
      </c>
      <c r="B42" s="28" t="s">
        <v>77</v>
      </c>
      <c r="C42" s="29"/>
      <c r="D42" s="25">
        <v>37000</v>
      </c>
      <c r="E42" s="25"/>
      <c r="F42" s="29">
        <v>27482</v>
      </c>
      <c r="G42" s="29">
        <v>27482</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5"/>
      <c r="FD42" s="5"/>
    </row>
    <row r="43" spans="1:160" ht="30" customHeight="1">
      <c r="A43" s="27" t="s">
        <v>78</v>
      </c>
      <c r="B43" s="28" t="s">
        <v>79</v>
      </c>
      <c r="C43" s="29"/>
      <c r="D43" s="25">
        <v>13000</v>
      </c>
      <c r="E43" s="25"/>
      <c r="F43" s="29">
        <v>-5217</v>
      </c>
      <c r="G43" s="29">
        <v>-5217</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5"/>
      <c r="FD43" s="5"/>
    </row>
    <row r="44" spans="1:160">
      <c r="A44" s="27" t="s">
        <v>80</v>
      </c>
      <c r="B44" s="28" t="s">
        <v>81</v>
      </c>
      <c r="C44" s="29"/>
      <c r="D44" s="25">
        <v>115000</v>
      </c>
      <c r="E44" s="25"/>
      <c r="F44" s="29">
        <v>31964</v>
      </c>
      <c r="G44" s="29">
        <v>31964</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5"/>
      <c r="FD44" s="5"/>
    </row>
    <row r="45" spans="1:160">
      <c r="A45" s="27" t="s">
        <v>82</v>
      </c>
      <c r="B45" s="28" t="s">
        <v>83</v>
      </c>
      <c r="C45" s="29"/>
      <c r="D45" s="25">
        <v>77000</v>
      </c>
      <c r="E45" s="25"/>
      <c r="F45" s="29">
        <v>3603</v>
      </c>
      <c r="G45" s="29">
        <v>3603</v>
      </c>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5"/>
      <c r="FD45" s="5"/>
    </row>
    <row r="46" spans="1:160" ht="38.25" customHeight="1">
      <c r="A46" s="35" t="s">
        <v>84</v>
      </c>
      <c r="B46" s="36" t="s">
        <v>85</v>
      </c>
      <c r="C46" s="29"/>
      <c r="D46" s="25"/>
      <c r="E46" s="25"/>
      <c r="F46" s="29"/>
      <c r="G46" s="29"/>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5"/>
      <c r="FD46" s="5"/>
    </row>
    <row r="47" spans="1:160">
      <c r="A47" s="35" t="s">
        <v>86</v>
      </c>
      <c r="B47" s="36" t="s">
        <v>87</v>
      </c>
      <c r="C47" s="29"/>
      <c r="D47" s="25">
        <v>3000</v>
      </c>
      <c r="E47" s="25"/>
      <c r="F47" s="29">
        <v>602</v>
      </c>
      <c r="G47" s="29">
        <v>602</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5"/>
      <c r="FD47" s="5"/>
    </row>
    <row r="48" spans="1:160" ht="25.5">
      <c r="A48" s="35" t="s">
        <v>88</v>
      </c>
      <c r="B48" s="36" t="s">
        <v>89</v>
      </c>
      <c r="C48" s="29"/>
      <c r="D48" s="25"/>
      <c r="E48" s="25"/>
      <c r="F48" s="29">
        <v>3040</v>
      </c>
      <c r="G48" s="29">
        <v>3040</v>
      </c>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5"/>
      <c r="FD48" s="5"/>
    </row>
    <row r="49" spans="1:171" s="6" customFormat="1" ht="21.75" customHeight="1">
      <c r="A49" s="122" t="s">
        <v>423</v>
      </c>
      <c r="B49" s="123" t="s">
        <v>424</v>
      </c>
      <c r="C49" s="124"/>
      <c r="D49" s="125"/>
      <c r="E49" s="125"/>
      <c r="F49" s="124">
        <v>375446</v>
      </c>
      <c r="G49" s="124">
        <v>375446</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5"/>
      <c r="FD49" s="5"/>
    </row>
    <row r="50" spans="1:171">
      <c r="A50" s="27" t="s">
        <v>90</v>
      </c>
      <c r="B50" s="28" t="s">
        <v>91</v>
      </c>
      <c r="C50" s="29"/>
      <c r="D50" s="25"/>
      <c r="E50" s="25"/>
      <c r="F50" s="29"/>
      <c r="G50" s="29"/>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5"/>
      <c r="FD50" s="5"/>
    </row>
    <row r="51" spans="1:171">
      <c r="A51" s="23" t="s">
        <v>92</v>
      </c>
      <c r="B51" s="24" t="s">
        <v>93</v>
      </c>
      <c r="C51" s="25">
        <f>+C52+C57</f>
        <v>0</v>
      </c>
      <c r="D51" s="25">
        <f>+D52+D57</f>
        <v>14000</v>
      </c>
      <c r="E51" s="25">
        <f>+E52+E57</f>
        <v>0</v>
      </c>
      <c r="F51" s="25">
        <f>+F52+F57</f>
        <v>11617</v>
      </c>
      <c r="G51" s="25">
        <f>+G52+G57</f>
        <v>11617</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5"/>
      <c r="FD51" s="5"/>
    </row>
    <row r="52" spans="1:171">
      <c r="A52" s="23" t="s">
        <v>94</v>
      </c>
      <c r="B52" s="24" t="s">
        <v>95</v>
      </c>
      <c r="C52" s="25">
        <f>+C53+C55</f>
        <v>0</v>
      </c>
      <c r="D52" s="25">
        <f>+D53+D55</f>
        <v>0</v>
      </c>
      <c r="E52" s="25">
        <f>+E53+E55</f>
        <v>0</v>
      </c>
      <c r="F52" s="25">
        <f>+F53+F55</f>
        <v>0</v>
      </c>
      <c r="G52" s="25">
        <f>+G53+G55</f>
        <v>0</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5"/>
      <c r="FD52" s="5"/>
    </row>
    <row r="53" spans="1:171">
      <c r="A53" s="23" t="s">
        <v>96</v>
      </c>
      <c r="B53" s="24" t="s">
        <v>97</v>
      </c>
      <c r="C53" s="25">
        <f>+C54</f>
        <v>0</v>
      </c>
      <c r="D53" s="25">
        <f>+D54</f>
        <v>0</v>
      </c>
      <c r="E53" s="25">
        <f>+E54</f>
        <v>0</v>
      </c>
      <c r="F53" s="25">
        <f>+F54</f>
        <v>0</v>
      </c>
      <c r="G53" s="25">
        <f>+G54</f>
        <v>0</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5"/>
      <c r="FD53" s="5"/>
    </row>
    <row r="54" spans="1:171">
      <c r="A54" s="27" t="s">
        <v>98</v>
      </c>
      <c r="B54" s="28" t="s">
        <v>99</v>
      </c>
      <c r="C54" s="29"/>
      <c r="D54" s="25"/>
      <c r="E54" s="25"/>
      <c r="F54" s="29"/>
      <c r="G54" s="29"/>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5"/>
      <c r="FD54" s="5"/>
    </row>
    <row r="55" spans="1:171">
      <c r="A55" s="23" t="s">
        <v>100</v>
      </c>
      <c r="B55" s="24" t="s">
        <v>101</v>
      </c>
      <c r="C55" s="25">
        <f>+C56</f>
        <v>0</v>
      </c>
      <c r="D55" s="25">
        <f>+D56</f>
        <v>0</v>
      </c>
      <c r="E55" s="25">
        <f>+E56</f>
        <v>0</v>
      </c>
      <c r="F55" s="25">
        <f>+F56</f>
        <v>0</v>
      </c>
      <c r="G55" s="25">
        <f>+G56</f>
        <v>0</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5"/>
      <c r="FD55" s="5"/>
    </row>
    <row r="56" spans="1:171">
      <c r="A56" s="27" t="s">
        <v>102</v>
      </c>
      <c r="B56" s="28" t="s">
        <v>103</v>
      </c>
      <c r="C56" s="29"/>
      <c r="D56" s="25"/>
      <c r="E56" s="25"/>
      <c r="F56" s="29"/>
      <c r="G56" s="29"/>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5"/>
      <c r="FD56" s="5"/>
    </row>
    <row r="57" spans="1:171" s="39" customFormat="1">
      <c r="A57" s="37" t="s">
        <v>104</v>
      </c>
      <c r="B57" s="24" t="s">
        <v>105</v>
      </c>
      <c r="C57" s="25">
        <f>+C58+C62</f>
        <v>0</v>
      </c>
      <c r="D57" s="25">
        <f>+D58+D62</f>
        <v>14000</v>
      </c>
      <c r="E57" s="25">
        <f>+E58+E62</f>
        <v>0</v>
      </c>
      <c r="F57" s="25">
        <f>+F58+F62</f>
        <v>11617</v>
      </c>
      <c r="G57" s="25">
        <f>+G58+G62</f>
        <v>11617</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38"/>
      <c r="FF57" s="38"/>
      <c r="FG57" s="38"/>
      <c r="FH57" s="38"/>
      <c r="FI57" s="38"/>
      <c r="FJ57" s="38"/>
      <c r="FK57" s="38"/>
      <c r="FL57" s="38"/>
      <c r="FM57" s="38"/>
      <c r="FN57" s="38"/>
      <c r="FO57" s="38"/>
    </row>
    <row r="58" spans="1:171">
      <c r="A58" s="23" t="s">
        <v>106</v>
      </c>
      <c r="B58" s="24" t="s">
        <v>107</v>
      </c>
      <c r="C58" s="25">
        <f>C61+C59+C60</f>
        <v>0</v>
      </c>
      <c r="D58" s="25">
        <f>D61+D59+D60</f>
        <v>14000</v>
      </c>
      <c r="E58" s="25">
        <f>E61+E59+E60</f>
        <v>0</v>
      </c>
      <c r="F58" s="25">
        <f>F61+F59+F60</f>
        <v>11617</v>
      </c>
      <c r="G58" s="25">
        <f>G61+G59+G60</f>
        <v>11617</v>
      </c>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5"/>
      <c r="FD58" s="5"/>
    </row>
    <row r="59" spans="1:171">
      <c r="A59" s="40" t="s">
        <v>108</v>
      </c>
      <c r="B59" s="24" t="s">
        <v>109</v>
      </c>
      <c r="C59" s="25"/>
      <c r="D59" s="25"/>
      <c r="E59" s="25"/>
      <c r="F59" s="25"/>
      <c r="G59" s="25"/>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5"/>
      <c r="FD59" s="5"/>
    </row>
    <row r="60" spans="1:171">
      <c r="A60" s="40" t="s">
        <v>110</v>
      </c>
      <c r="B60" s="24" t="s">
        <v>111</v>
      </c>
      <c r="C60" s="25"/>
      <c r="D60" s="25"/>
      <c r="E60" s="25"/>
      <c r="F60" s="25"/>
      <c r="G60" s="25"/>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5"/>
      <c r="FD60" s="5"/>
    </row>
    <row r="61" spans="1:171">
      <c r="A61" s="27" t="s">
        <v>112</v>
      </c>
      <c r="B61" s="41" t="s">
        <v>113</v>
      </c>
      <c r="C61" s="29"/>
      <c r="D61" s="25">
        <v>14000</v>
      </c>
      <c r="E61" s="25"/>
      <c r="F61" s="29">
        <v>11617</v>
      </c>
      <c r="G61" s="29">
        <v>11617</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5"/>
      <c r="FD61" s="5"/>
    </row>
    <row r="62" spans="1:171">
      <c r="A62" s="23" t="s">
        <v>114</v>
      </c>
      <c r="B62" s="24" t="s">
        <v>115</v>
      </c>
      <c r="C62" s="25">
        <f>C63</f>
        <v>0</v>
      </c>
      <c r="D62" s="25">
        <f>D63</f>
        <v>0</v>
      </c>
      <c r="E62" s="25">
        <f>E63</f>
        <v>0</v>
      </c>
      <c r="F62" s="25">
        <f>F63</f>
        <v>0</v>
      </c>
      <c r="G62" s="25">
        <f>G63</f>
        <v>0</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5"/>
      <c r="FD62" s="5"/>
    </row>
    <row r="63" spans="1:171">
      <c r="A63" s="27" t="s">
        <v>116</v>
      </c>
      <c r="B63" s="41" t="s">
        <v>117</v>
      </c>
      <c r="C63" s="29"/>
      <c r="D63" s="25"/>
      <c r="E63" s="25"/>
      <c r="F63" s="29"/>
      <c r="G63" s="29"/>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5"/>
      <c r="FD63" s="5"/>
    </row>
    <row r="64" spans="1:171">
      <c r="A64" s="23" t="s">
        <v>118</v>
      </c>
      <c r="B64" s="24" t="s">
        <v>119</v>
      </c>
      <c r="C64" s="25">
        <f>+C65</f>
        <v>0</v>
      </c>
      <c r="D64" s="25">
        <f>+D65</f>
        <v>749000</v>
      </c>
      <c r="E64" s="25">
        <f>+E65</f>
        <v>0</v>
      </c>
      <c r="F64" s="25">
        <f>+F65</f>
        <v>273</v>
      </c>
      <c r="G64" s="25">
        <f>+G65</f>
        <v>273</v>
      </c>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5"/>
      <c r="FD64" s="5"/>
    </row>
    <row r="65" spans="1:160" ht="25.5">
      <c r="A65" s="23" t="s">
        <v>120</v>
      </c>
      <c r="B65" s="24" t="s">
        <v>121</v>
      </c>
      <c r="C65" s="25">
        <f>+C66+C79</f>
        <v>0</v>
      </c>
      <c r="D65" s="25">
        <f>+D66+D79</f>
        <v>749000</v>
      </c>
      <c r="E65" s="25">
        <f>+E66+E79</f>
        <v>0</v>
      </c>
      <c r="F65" s="25">
        <f>+F66+F79</f>
        <v>273</v>
      </c>
      <c r="G65" s="25">
        <f>+G66+G79</f>
        <v>273</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5"/>
      <c r="FD65" s="5"/>
    </row>
    <row r="66" spans="1:160">
      <c r="A66" s="23" t="s">
        <v>122</v>
      </c>
      <c r="B66" s="24" t="s">
        <v>123</v>
      </c>
      <c r="C66" s="25">
        <f>C67+C68+C69+C70+C72+C73+C74+C75+C71+C76+C77+C78</f>
        <v>0</v>
      </c>
      <c r="D66" s="25">
        <f>D67+D68+D69+D70+D72+D73+D74+D75+D71+D76+D77+D78</f>
        <v>530000</v>
      </c>
      <c r="E66" s="25">
        <f>E67+E68+E69+E70+E72+E73+E74+E75+E71+E76+E77+E78</f>
        <v>0</v>
      </c>
      <c r="F66" s="25">
        <f>F67+F68+F69+F70+F72+F73+F74+F75+F71+F76+F77+F78</f>
        <v>0</v>
      </c>
      <c r="G66" s="25">
        <f>G67+G68+G69+G70+G72+G73+G74+G75+G71+G76+G77+G78</f>
        <v>0</v>
      </c>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5"/>
      <c r="FD66" s="5"/>
    </row>
    <row r="67" spans="1:160" ht="25.5">
      <c r="A67" s="27" t="s">
        <v>124</v>
      </c>
      <c r="B67" s="41" t="s">
        <v>125</v>
      </c>
      <c r="C67" s="29"/>
      <c r="D67" s="25"/>
      <c r="E67" s="25"/>
      <c r="F67" s="29"/>
      <c r="G67" s="29"/>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5"/>
      <c r="FD67" s="5"/>
    </row>
    <row r="68" spans="1:160" ht="25.5">
      <c r="A68" s="27" t="s">
        <v>126</v>
      </c>
      <c r="B68" s="41" t="s">
        <v>127</v>
      </c>
      <c r="C68" s="29"/>
      <c r="D68" s="25"/>
      <c r="E68" s="25"/>
      <c r="F68" s="29"/>
      <c r="G68" s="29"/>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5"/>
      <c r="FD68" s="5"/>
    </row>
    <row r="69" spans="1:160" ht="25.5">
      <c r="A69" s="42" t="s">
        <v>128</v>
      </c>
      <c r="B69" s="41" t="s">
        <v>129</v>
      </c>
      <c r="C69" s="29"/>
      <c r="D69" s="25"/>
      <c r="E69" s="25"/>
      <c r="F69" s="29"/>
      <c r="G69" s="29"/>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5"/>
      <c r="FD69" s="5"/>
    </row>
    <row r="70" spans="1:160" ht="25.5">
      <c r="A70" s="27" t="s">
        <v>130</v>
      </c>
      <c r="B70" s="43" t="s">
        <v>131</v>
      </c>
      <c r="C70" s="29"/>
      <c r="D70" s="25">
        <v>15000</v>
      </c>
      <c r="E70" s="25"/>
      <c r="F70" s="29"/>
      <c r="G70" s="29"/>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5"/>
      <c r="FD70" s="5"/>
    </row>
    <row r="71" spans="1:160">
      <c r="A71" s="27" t="s">
        <v>132</v>
      </c>
      <c r="B71" s="43" t="s">
        <v>133</v>
      </c>
      <c r="C71" s="29"/>
      <c r="D71" s="25"/>
      <c r="E71" s="25"/>
      <c r="F71" s="29"/>
      <c r="G71" s="29"/>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5"/>
      <c r="FD71" s="5"/>
    </row>
    <row r="72" spans="1:160" ht="25.5">
      <c r="A72" s="27" t="s">
        <v>134</v>
      </c>
      <c r="B72" s="43" t="s">
        <v>135</v>
      </c>
      <c r="C72" s="29"/>
      <c r="D72" s="25"/>
      <c r="E72" s="25"/>
      <c r="F72" s="29"/>
      <c r="G72" s="29"/>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5"/>
      <c r="FD72" s="5"/>
    </row>
    <row r="73" spans="1:160" ht="25.5">
      <c r="A73" s="27" t="s">
        <v>136</v>
      </c>
      <c r="B73" s="43" t="s">
        <v>137</v>
      </c>
      <c r="C73" s="29"/>
      <c r="D73" s="25"/>
      <c r="E73" s="25"/>
      <c r="F73" s="29"/>
      <c r="G73" s="29"/>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5"/>
      <c r="FD73" s="5"/>
    </row>
    <row r="74" spans="1:160" ht="25.5">
      <c r="A74" s="27" t="s">
        <v>138</v>
      </c>
      <c r="B74" s="43" t="s">
        <v>139</v>
      </c>
      <c r="C74" s="29"/>
      <c r="D74" s="25"/>
      <c r="E74" s="25"/>
      <c r="F74" s="29"/>
      <c r="G74" s="29"/>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5"/>
      <c r="FD74" s="5"/>
    </row>
    <row r="75" spans="1:160" ht="51">
      <c r="A75" s="27" t="s">
        <v>140</v>
      </c>
      <c r="B75" s="43" t="s">
        <v>141</v>
      </c>
      <c r="C75" s="29"/>
      <c r="D75" s="25"/>
      <c r="E75" s="25"/>
      <c r="F75" s="29"/>
      <c r="G75" s="29"/>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5"/>
      <c r="FD75" s="5"/>
    </row>
    <row r="76" spans="1:160" ht="25.5">
      <c r="A76" s="27" t="s">
        <v>142</v>
      </c>
      <c r="B76" s="43" t="s">
        <v>143</v>
      </c>
      <c r="C76" s="29"/>
      <c r="D76" s="25">
        <v>515000</v>
      </c>
      <c r="E76" s="25"/>
      <c r="F76" s="29"/>
      <c r="G76" s="29"/>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5"/>
      <c r="FD76" s="5"/>
    </row>
    <row r="77" spans="1:160" ht="25.5">
      <c r="A77" s="27" t="s">
        <v>144</v>
      </c>
      <c r="B77" s="43" t="s">
        <v>145</v>
      </c>
      <c r="C77" s="29"/>
      <c r="D77" s="25"/>
      <c r="E77" s="25"/>
      <c r="F77" s="29"/>
      <c r="G77" s="29"/>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5"/>
      <c r="FD77" s="5"/>
    </row>
    <row r="78" spans="1:160" ht="51">
      <c r="A78" s="27"/>
      <c r="B78" s="43" t="s">
        <v>146</v>
      </c>
      <c r="C78" s="29"/>
      <c r="D78" s="25"/>
      <c r="E78" s="25"/>
      <c r="F78" s="29"/>
      <c r="G78" s="29"/>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5"/>
      <c r="FD78" s="5"/>
    </row>
    <row r="79" spans="1:160">
      <c r="A79" s="23" t="s">
        <v>147</v>
      </c>
      <c r="B79" s="24" t="s">
        <v>148</v>
      </c>
      <c r="C79" s="25">
        <f>+C80+C81+C82+C83+C84+C85+C86+C87</f>
        <v>0</v>
      </c>
      <c r="D79" s="25">
        <f>+D80+D81+D82+D83+D84+D85+D86+D87</f>
        <v>219000</v>
      </c>
      <c r="E79" s="25">
        <f>+E80+E81+E82+E83+E84+E85+E86+E87</f>
        <v>0</v>
      </c>
      <c r="F79" s="25">
        <f>+F80+F81+F82+F83+F84+F85+F86+F87</f>
        <v>273</v>
      </c>
      <c r="G79" s="25">
        <f>+G80+G81+G82+G83+G84+G85+G86+G87</f>
        <v>273</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5"/>
      <c r="FD79" s="5"/>
    </row>
    <row r="80" spans="1:160" ht="25.5">
      <c r="A80" s="44" t="s">
        <v>149</v>
      </c>
      <c r="B80" s="28" t="s">
        <v>150</v>
      </c>
      <c r="C80" s="29"/>
      <c r="D80" s="25"/>
      <c r="E80" s="25"/>
      <c r="F80" s="29"/>
      <c r="G80" s="29"/>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5"/>
      <c r="FD80" s="5"/>
    </row>
    <row r="81" spans="1:171" s="6" customFormat="1" ht="25.5">
      <c r="A81" s="44" t="s">
        <v>151</v>
      </c>
      <c r="B81" s="45" t="s">
        <v>131</v>
      </c>
      <c r="C81" s="29"/>
      <c r="D81" s="25"/>
      <c r="E81" s="25"/>
      <c r="F81" s="29"/>
      <c r="G81" s="29"/>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5"/>
      <c r="FD81" s="5"/>
    </row>
    <row r="82" spans="1:171" ht="38.25">
      <c r="A82" s="27" t="s">
        <v>152</v>
      </c>
      <c r="B82" s="28" t="s">
        <v>153</v>
      </c>
      <c r="C82" s="29"/>
      <c r="D82" s="25"/>
      <c r="E82" s="25"/>
      <c r="F82" s="29"/>
      <c r="G82" s="29"/>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5"/>
      <c r="FD82" s="5"/>
    </row>
    <row r="83" spans="1:171" ht="38.25">
      <c r="A83" s="27" t="s">
        <v>154</v>
      </c>
      <c r="B83" s="28" t="s">
        <v>155</v>
      </c>
      <c r="C83" s="29"/>
      <c r="D83" s="25"/>
      <c r="E83" s="25"/>
      <c r="F83" s="29"/>
      <c r="G83" s="29"/>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5"/>
      <c r="FD83" s="5"/>
    </row>
    <row r="84" spans="1:171" ht="25.5">
      <c r="A84" s="27" t="s">
        <v>156</v>
      </c>
      <c r="B84" s="28" t="s">
        <v>135</v>
      </c>
      <c r="C84" s="29"/>
      <c r="D84" s="25"/>
      <c r="E84" s="25"/>
      <c r="F84" s="29">
        <v>273</v>
      </c>
      <c r="G84" s="29">
        <v>273</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5"/>
      <c r="FD84" s="5"/>
    </row>
    <row r="85" spans="1:171" ht="25.5">
      <c r="A85" s="34" t="s">
        <v>157</v>
      </c>
      <c r="B85" s="46" t="s">
        <v>158</v>
      </c>
      <c r="C85" s="29"/>
      <c r="D85" s="25">
        <v>219000</v>
      </c>
      <c r="E85" s="25"/>
      <c r="F85" s="29"/>
      <c r="G85" s="29"/>
      <c r="AO85" s="5"/>
      <c r="BO85" s="5"/>
      <c r="BP85" s="5"/>
      <c r="BQ85" s="5"/>
      <c r="CI85" s="5"/>
    </row>
    <row r="86" spans="1:171" s="17" customFormat="1" ht="63.75">
      <c r="A86" s="47" t="s">
        <v>159</v>
      </c>
      <c r="B86" s="48" t="s">
        <v>160</v>
      </c>
      <c r="C86" s="29"/>
      <c r="D86" s="25"/>
      <c r="E86" s="25"/>
      <c r="F86" s="29"/>
      <c r="G86" s="29"/>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49"/>
      <c r="BP86" s="49"/>
      <c r="BQ86" s="49"/>
      <c r="BR86" s="11"/>
      <c r="BS86" s="11"/>
      <c r="BT86" s="11"/>
      <c r="BU86" s="11"/>
      <c r="BV86" s="11"/>
      <c r="BW86" s="11"/>
      <c r="BX86" s="11"/>
      <c r="BY86" s="11"/>
      <c r="BZ86" s="11"/>
      <c r="CA86" s="11"/>
      <c r="CB86" s="11"/>
      <c r="CC86" s="11"/>
      <c r="CD86" s="11"/>
      <c r="CE86" s="11"/>
      <c r="CF86" s="11"/>
      <c r="CG86" s="11"/>
      <c r="CH86" s="11"/>
      <c r="CI86" s="49"/>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row>
    <row r="87" spans="1:171" s="17" customFormat="1" ht="25.5">
      <c r="A87" s="47" t="s">
        <v>161</v>
      </c>
      <c r="B87" s="50" t="s">
        <v>162</v>
      </c>
      <c r="C87" s="29"/>
      <c r="D87" s="25"/>
      <c r="E87" s="25"/>
      <c r="F87" s="29"/>
      <c r="G87" s="29"/>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49"/>
      <c r="BP87" s="49"/>
      <c r="BQ87" s="49"/>
      <c r="BR87" s="11"/>
      <c r="BS87" s="11"/>
      <c r="BT87" s="11"/>
      <c r="BU87" s="11"/>
      <c r="BV87" s="11"/>
      <c r="BW87" s="11"/>
      <c r="BX87" s="11"/>
      <c r="BY87" s="11"/>
      <c r="BZ87" s="11"/>
      <c r="CA87" s="11"/>
      <c r="CB87" s="11"/>
      <c r="CC87" s="11"/>
      <c r="CD87" s="11"/>
      <c r="CE87" s="11"/>
      <c r="CF87" s="11"/>
      <c r="CG87" s="11"/>
      <c r="CH87" s="11"/>
      <c r="CI87" s="49"/>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row>
    <row r="88" spans="1:171" ht="25.5">
      <c r="A88" s="51" t="s">
        <v>163</v>
      </c>
      <c r="B88" s="51" t="s">
        <v>164</v>
      </c>
      <c r="C88" s="52">
        <f>C89</f>
        <v>0</v>
      </c>
      <c r="D88" s="52">
        <f t="shared" ref="D88:G90" si="0">D89</f>
        <v>0</v>
      </c>
      <c r="E88" s="52">
        <f t="shared" si="0"/>
        <v>0</v>
      </c>
      <c r="F88" s="52">
        <f t="shared" si="0"/>
        <v>0</v>
      </c>
      <c r="G88" s="52">
        <f t="shared" si="0"/>
        <v>0</v>
      </c>
      <c r="CI88" s="5"/>
    </row>
    <row r="89" spans="1:171" ht="38.25">
      <c r="A89" s="51" t="s">
        <v>165</v>
      </c>
      <c r="B89" s="51" t="s">
        <v>166</v>
      </c>
      <c r="C89" s="52">
        <f>C90</f>
        <v>0</v>
      </c>
      <c r="D89" s="52">
        <f t="shared" si="0"/>
        <v>0</v>
      </c>
      <c r="E89" s="52">
        <f t="shared" si="0"/>
        <v>0</v>
      </c>
      <c r="F89" s="52">
        <f t="shared" si="0"/>
        <v>0</v>
      </c>
      <c r="G89" s="52">
        <f t="shared" si="0"/>
        <v>0</v>
      </c>
      <c r="CI89" s="5"/>
    </row>
    <row r="90" spans="1:171">
      <c r="A90" s="50"/>
      <c r="B90" s="50" t="s">
        <v>167</v>
      </c>
      <c r="C90" s="52">
        <f>C91</f>
        <v>0</v>
      </c>
      <c r="D90" s="52">
        <f t="shared" si="0"/>
        <v>0</v>
      </c>
      <c r="E90" s="52">
        <f t="shared" si="0"/>
        <v>0</v>
      </c>
      <c r="F90" s="52">
        <f t="shared" si="0"/>
        <v>0</v>
      </c>
      <c r="G90" s="52">
        <f t="shared" si="0"/>
        <v>0</v>
      </c>
      <c r="CI90" s="5"/>
    </row>
    <row r="91" spans="1:171">
      <c r="A91" s="50" t="s">
        <v>168</v>
      </c>
      <c r="B91" s="50" t="s">
        <v>169</v>
      </c>
      <c r="C91" s="53"/>
      <c r="D91" s="54"/>
      <c r="E91" s="54"/>
      <c r="F91" s="54"/>
      <c r="G91" s="54"/>
      <c r="CI91" s="5"/>
    </row>
    <row r="92" spans="1:171">
      <c r="A92" s="51" t="s">
        <v>170</v>
      </c>
      <c r="B92" s="51" t="s">
        <v>171</v>
      </c>
      <c r="C92" s="52">
        <f>C93</f>
        <v>0</v>
      </c>
      <c r="D92" s="52">
        <f>D93</f>
        <v>0</v>
      </c>
      <c r="E92" s="52">
        <f>E93</f>
        <v>0</v>
      </c>
      <c r="F92" s="52">
        <f>F93</f>
        <v>-538025</v>
      </c>
      <c r="G92" s="52">
        <f>G93</f>
        <v>-538025</v>
      </c>
      <c r="CI92" s="5"/>
    </row>
    <row r="93" spans="1:171" ht="25.5">
      <c r="A93" s="50" t="s">
        <v>172</v>
      </c>
      <c r="B93" s="50" t="s">
        <v>173</v>
      </c>
      <c r="C93" s="53"/>
      <c r="D93" s="54"/>
      <c r="E93" s="54"/>
      <c r="F93" s="54">
        <v>-538025</v>
      </c>
      <c r="G93" s="54">
        <v>-538025</v>
      </c>
      <c r="CI93" s="5"/>
    </row>
    <row r="94" spans="1:171">
      <c r="CI94" s="5"/>
    </row>
    <row r="95" spans="1:171">
      <c r="CI95" s="5"/>
    </row>
    <row r="96" spans="1:171">
      <c r="CI96" s="5"/>
    </row>
    <row r="97" spans="2:87" ht="15.75">
      <c r="B97" s="126" t="s">
        <v>425</v>
      </c>
      <c r="F97" s="127" t="s">
        <v>426</v>
      </c>
      <c r="G97" s="59"/>
      <c r="CI97" s="5"/>
    </row>
    <row r="98" spans="2:87" ht="15">
      <c r="B98" s="128" t="s">
        <v>427</v>
      </c>
      <c r="F98" s="129" t="s">
        <v>428</v>
      </c>
      <c r="G98" s="59"/>
      <c r="CI98" s="5"/>
    </row>
    <row r="99" spans="2:87">
      <c r="CI99" s="5"/>
    </row>
    <row r="100" spans="2:87">
      <c r="CI100" s="5"/>
    </row>
    <row r="101" spans="2:87">
      <c r="CI101" s="5"/>
    </row>
    <row r="102" spans="2:87">
      <c r="CI102" s="5"/>
    </row>
    <row r="103" spans="2:87">
      <c r="CI103" s="5"/>
    </row>
  </sheetData>
  <protectedRanges>
    <protectedRange sqref="C85:C86 C69:C81 C61 F85:G87 C29:C50 C54:C55 F69:G78 F80:G81 C17:C26 F61:G61 F29:G50 F54:G54 F17:G22 F24:G26 D23:G23 D55:G55 C57:G57 C64:G65 D79:G79" name="Zonă1" securityDescriptor="O:WDG:WDD:(A;;CC;;;AN)(A;;CC;;;AU)(A;;CC;;;WD)"/>
  </protectedRanges>
  <mergeCells count="30">
    <mergeCell ref="AM4:AQ4"/>
    <mergeCell ref="I4:M4"/>
    <mergeCell ref="N4:R4"/>
    <mergeCell ref="S4:W4"/>
    <mergeCell ref="X4:AB4"/>
    <mergeCell ref="AC4:AG4"/>
    <mergeCell ref="AH4:AL4"/>
    <mergeCell ref="AW4:BA4"/>
    <mergeCell ref="AR4:AV4"/>
    <mergeCell ref="BV4:BZ4"/>
    <mergeCell ref="DJ4:DN4"/>
    <mergeCell ref="CU4:CY4"/>
    <mergeCell ref="DE4:DI4"/>
    <mergeCell ref="CZ4:DD4"/>
    <mergeCell ref="CP4:CT4"/>
    <mergeCell ref="CK4:CO4"/>
    <mergeCell ref="BG4:BK4"/>
    <mergeCell ref="BL4:BP4"/>
    <mergeCell ref="BB4:BF4"/>
    <mergeCell ref="CA4:CE4"/>
    <mergeCell ref="ES4:EW4"/>
    <mergeCell ref="BQ4:BU4"/>
    <mergeCell ref="CF4:CJ4"/>
    <mergeCell ref="EX4:FB4"/>
    <mergeCell ref="DO4:DS4"/>
    <mergeCell ref="DT4:DX4"/>
    <mergeCell ref="DY4:EC4"/>
    <mergeCell ref="ED4:EH4"/>
    <mergeCell ref="EI4:EM4"/>
    <mergeCell ref="EN4:ER4"/>
  </mergeCells>
  <phoneticPr fontId="0" type="noConversion"/>
  <pageMargins left="0.75" right="0.75" top="1" bottom="1" header="0.5" footer="0.5"/>
  <pageSetup scale="66"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IJ197"/>
  <sheetViews>
    <sheetView zoomScale="90" zoomScaleNormal="90" workbookViewId="0">
      <pane xSplit="3" ySplit="6" topLeftCell="D7" activePane="bottomRight" state="frozen"/>
      <selection activeCell="G25" sqref="G25:H193"/>
      <selection pane="topRight" activeCell="G25" sqref="G25:H193"/>
      <selection pane="bottomLeft" activeCell="G25" sqref="G25:H193"/>
      <selection pane="bottomRight" activeCell="H187" sqref="H187"/>
    </sheetView>
  </sheetViews>
  <sheetFormatPr defaultRowHeight="15"/>
  <cols>
    <col min="1" max="1" width="13.42578125" style="56" bestFit="1" customWidth="1"/>
    <col min="2" max="2" width="71.28515625" style="59" customWidth="1"/>
    <col min="3" max="3" width="7.85546875" style="59" customWidth="1"/>
    <col min="4" max="4" width="14.28515625" style="59" customWidth="1"/>
    <col min="5" max="5" width="14.28515625" style="59" bestFit="1" customWidth="1"/>
    <col min="6" max="6" width="15.7109375" style="59" hidden="1" customWidth="1"/>
    <col min="7" max="7" width="15.42578125" style="59" bestFit="1" customWidth="1"/>
    <col min="8" max="8" width="14.5703125" style="59" bestFit="1" customWidth="1"/>
    <col min="9" max="16384" width="9.140625" style="60"/>
  </cols>
  <sheetData>
    <row r="1" spans="1:8" ht="17.25">
      <c r="B1" s="57" t="s">
        <v>430</v>
      </c>
      <c r="C1" s="58"/>
    </row>
    <row r="2" spans="1:8">
      <c r="B2" s="58"/>
      <c r="C2" s="58"/>
    </row>
    <row r="3" spans="1:8">
      <c r="B3" s="58"/>
      <c r="C3" s="58"/>
      <c r="D3" s="61"/>
    </row>
    <row r="4" spans="1:8">
      <c r="D4" s="62"/>
      <c r="E4" s="62"/>
      <c r="F4" s="63"/>
      <c r="G4" s="64"/>
      <c r="H4" s="121" t="s">
        <v>422</v>
      </c>
    </row>
    <row r="5" spans="1:8" s="68" customFormat="1" ht="105">
      <c r="A5" s="65" t="s">
        <v>0</v>
      </c>
      <c r="B5" s="66" t="s">
        <v>1</v>
      </c>
      <c r="C5" s="66"/>
      <c r="D5" s="66" t="s">
        <v>174</v>
      </c>
      <c r="E5" s="67" t="s">
        <v>175</v>
      </c>
      <c r="F5" s="67" t="s">
        <v>176</v>
      </c>
      <c r="G5" s="66" t="s">
        <v>177</v>
      </c>
      <c r="H5" s="66" t="s">
        <v>178</v>
      </c>
    </row>
    <row r="6" spans="1:8">
      <c r="A6" s="69"/>
      <c r="B6" s="70" t="s">
        <v>179</v>
      </c>
      <c r="C6" s="70"/>
      <c r="D6" s="71">
        <v>1</v>
      </c>
      <c r="E6" s="71">
        <v>2</v>
      </c>
      <c r="F6" s="71">
        <v>3</v>
      </c>
      <c r="G6" s="71">
        <v>4</v>
      </c>
      <c r="H6" s="71" t="s">
        <v>180</v>
      </c>
    </row>
    <row r="7" spans="1:8" s="75" customFormat="1" ht="16.5" customHeight="1">
      <c r="A7" s="72" t="s">
        <v>181</v>
      </c>
      <c r="B7" s="73" t="s">
        <v>182</v>
      </c>
      <c r="C7" s="74">
        <f t="shared" ref="C7:H7" si="0">+C8+C16</f>
        <v>0</v>
      </c>
      <c r="D7" s="74">
        <f t="shared" si="0"/>
        <v>39533230</v>
      </c>
      <c r="E7" s="74">
        <f t="shared" si="0"/>
        <v>45481230</v>
      </c>
      <c r="F7" s="74">
        <f t="shared" si="0"/>
        <v>0</v>
      </c>
      <c r="G7" s="74">
        <f t="shared" si="0"/>
        <v>44499396</v>
      </c>
      <c r="H7" s="74">
        <f t="shared" si="0"/>
        <v>44499396</v>
      </c>
    </row>
    <row r="8" spans="1:8" s="75" customFormat="1">
      <c r="A8" s="72" t="s">
        <v>183</v>
      </c>
      <c r="B8" s="76" t="s">
        <v>184</v>
      </c>
      <c r="C8" s="77">
        <f t="shared" ref="C8:H8" si="1">+C9+C10+C13+C11+C12+C15+C167</f>
        <v>0</v>
      </c>
      <c r="D8" s="77">
        <f t="shared" si="1"/>
        <v>39533230</v>
      </c>
      <c r="E8" s="77">
        <f t="shared" si="1"/>
        <v>45481230</v>
      </c>
      <c r="F8" s="77">
        <f t="shared" si="1"/>
        <v>0</v>
      </c>
      <c r="G8" s="77">
        <f t="shared" si="1"/>
        <v>44499396</v>
      </c>
      <c r="H8" s="77">
        <f t="shared" si="1"/>
        <v>44499396</v>
      </c>
    </row>
    <row r="9" spans="1:8" s="75" customFormat="1">
      <c r="A9" s="72" t="s">
        <v>185</v>
      </c>
      <c r="B9" s="76" t="s">
        <v>186</v>
      </c>
      <c r="C9" s="77">
        <f t="shared" ref="C9:H9" si="2">+C23</f>
        <v>0</v>
      </c>
      <c r="D9" s="77">
        <f t="shared" si="2"/>
        <v>336000</v>
      </c>
      <c r="E9" s="77">
        <f t="shared" si="2"/>
        <v>336000</v>
      </c>
      <c r="F9" s="77">
        <f t="shared" si="2"/>
        <v>0</v>
      </c>
      <c r="G9" s="77">
        <f t="shared" si="2"/>
        <v>332560</v>
      </c>
      <c r="H9" s="77">
        <f t="shared" si="2"/>
        <v>332560</v>
      </c>
    </row>
    <row r="10" spans="1:8" s="75" customFormat="1" ht="16.5" customHeight="1">
      <c r="A10" s="72" t="s">
        <v>187</v>
      </c>
      <c r="B10" s="76" t="s">
        <v>188</v>
      </c>
      <c r="C10" s="77">
        <f t="shared" ref="C10:H10" si="3">+C43</f>
        <v>0</v>
      </c>
      <c r="D10" s="77">
        <f t="shared" si="3"/>
        <v>27843000</v>
      </c>
      <c r="E10" s="77">
        <f t="shared" si="3"/>
        <v>33791000</v>
      </c>
      <c r="F10" s="77">
        <f t="shared" si="3"/>
        <v>0</v>
      </c>
      <c r="G10" s="77">
        <f t="shared" si="3"/>
        <v>32821887</v>
      </c>
      <c r="H10" s="77">
        <f t="shared" si="3"/>
        <v>32821887</v>
      </c>
    </row>
    <row r="11" spans="1:8" s="75" customFormat="1">
      <c r="A11" s="72" t="s">
        <v>189</v>
      </c>
      <c r="B11" s="76" t="s">
        <v>190</v>
      </c>
      <c r="C11" s="77">
        <f t="shared" ref="C11:H11" si="4">+C70</f>
        <v>0</v>
      </c>
      <c r="D11" s="77">
        <f t="shared" si="4"/>
        <v>0</v>
      </c>
      <c r="E11" s="77">
        <f t="shared" si="4"/>
        <v>0</v>
      </c>
      <c r="F11" s="77">
        <f t="shared" si="4"/>
        <v>0</v>
      </c>
      <c r="G11" s="77">
        <f t="shared" si="4"/>
        <v>0</v>
      </c>
      <c r="H11" s="77">
        <f t="shared" si="4"/>
        <v>0</v>
      </c>
    </row>
    <row r="12" spans="1:8" s="75" customFormat="1" ht="30">
      <c r="A12" s="72"/>
      <c r="B12" s="76" t="s">
        <v>191</v>
      </c>
      <c r="C12" s="77">
        <f t="shared" ref="C12:H12" si="5">C168</f>
        <v>0</v>
      </c>
      <c r="D12" s="77">
        <f t="shared" si="5"/>
        <v>10061230</v>
      </c>
      <c r="E12" s="77">
        <f t="shared" si="5"/>
        <v>10061230</v>
      </c>
      <c r="F12" s="77">
        <f t="shared" si="5"/>
        <v>0</v>
      </c>
      <c r="G12" s="77">
        <f t="shared" si="5"/>
        <v>10060632</v>
      </c>
      <c r="H12" s="77">
        <f t="shared" si="5"/>
        <v>10060632</v>
      </c>
    </row>
    <row r="13" spans="1:8" s="75" customFormat="1" ht="16.5" customHeight="1">
      <c r="A13" s="72" t="s">
        <v>192</v>
      </c>
      <c r="B13" s="76" t="s">
        <v>193</v>
      </c>
      <c r="C13" s="77">
        <f t="shared" ref="C13:H13" si="6">C173</f>
        <v>0</v>
      </c>
      <c r="D13" s="77">
        <f t="shared" si="6"/>
        <v>1293000</v>
      </c>
      <c r="E13" s="77">
        <f t="shared" si="6"/>
        <v>1293000</v>
      </c>
      <c r="F13" s="77">
        <f t="shared" si="6"/>
        <v>0</v>
      </c>
      <c r="G13" s="77">
        <f t="shared" si="6"/>
        <v>1292000</v>
      </c>
      <c r="H13" s="77">
        <f t="shared" si="6"/>
        <v>1292000</v>
      </c>
    </row>
    <row r="14" spans="1:8" s="75" customFormat="1" ht="30">
      <c r="A14" s="72" t="s">
        <v>194</v>
      </c>
      <c r="B14" s="76" t="s">
        <v>195</v>
      </c>
      <c r="C14" s="77">
        <f t="shared" ref="C14:H14" si="7">C180</f>
        <v>0</v>
      </c>
      <c r="D14" s="77">
        <f t="shared" si="7"/>
        <v>0</v>
      </c>
      <c r="E14" s="77">
        <f t="shared" si="7"/>
        <v>0</v>
      </c>
      <c r="F14" s="77">
        <f t="shared" si="7"/>
        <v>0</v>
      </c>
      <c r="G14" s="77">
        <f t="shared" si="7"/>
        <v>0</v>
      </c>
      <c r="H14" s="77">
        <f t="shared" si="7"/>
        <v>0</v>
      </c>
    </row>
    <row r="15" spans="1:8" s="75" customFormat="1" ht="16.5" customHeight="1">
      <c r="A15" s="72" t="s">
        <v>196</v>
      </c>
      <c r="B15" s="76" t="s">
        <v>196</v>
      </c>
      <c r="C15" s="77">
        <f t="shared" ref="C15:H15" si="8">C73</f>
        <v>0</v>
      </c>
      <c r="D15" s="77">
        <f t="shared" si="8"/>
        <v>0</v>
      </c>
      <c r="E15" s="77">
        <f t="shared" si="8"/>
        <v>0</v>
      </c>
      <c r="F15" s="77">
        <f t="shared" si="8"/>
        <v>0</v>
      </c>
      <c r="G15" s="77">
        <f t="shared" si="8"/>
        <v>0</v>
      </c>
      <c r="H15" s="77">
        <f t="shared" si="8"/>
        <v>0</v>
      </c>
    </row>
    <row r="16" spans="1:8" s="75" customFormat="1" ht="16.5" customHeight="1">
      <c r="A16" s="72" t="s">
        <v>197</v>
      </c>
      <c r="B16" s="76" t="s">
        <v>198</v>
      </c>
      <c r="C16" s="77">
        <f t="shared" ref="C16:H17" si="9">C77</f>
        <v>0</v>
      </c>
      <c r="D16" s="77">
        <f t="shared" si="9"/>
        <v>0</v>
      </c>
      <c r="E16" s="77">
        <f t="shared" si="9"/>
        <v>0</v>
      </c>
      <c r="F16" s="77">
        <f t="shared" si="9"/>
        <v>0</v>
      </c>
      <c r="G16" s="77">
        <f t="shared" si="9"/>
        <v>0</v>
      </c>
      <c r="H16" s="77">
        <f t="shared" si="9"/>
        <v>0</v>
      </c>
    </row>
    <row r="17" spans="1:244" s="75" customFormat="1">
      <c r="A17" s="72" t="s">
        <v>199</v>
      </c>
      <c r="B17" s="76" t="s">
        <v>200</v>
      </c>
      <c r="C17" s="77">
        <f t="shared" si="9"/>
        <v>0</v>
      </c>
      <c r="D17" s="77">
        <f t="shared" si="9"/>
        <v>0</v>
      </c>
      <c r="E17" s="77">
        <f t="shared" si="9"/>
        <v>0</v>
      </c>
      <c r="F17" s="77">
        <f t="shared" si="9"/>
        <v>0</v>
      </c>
      <c r="G17" s="77">
        <f t="shared" si="9"/>
        <v>0</v>
      </c>
      <c r="H17" s="77">
        <f t="shared" si="9"/>
        <v>0</v>
      </c>
    </row>
    <row r="18" spans="1:244" s="75" customFormat="1" ht="30">
      <c r="A18" s="72"/>
      <c r="B18" s="76" t="s">
        <v>201</v>
      </c>
      <c r="C18" s="77">
        <f t="shared" ref="C18:H18" si="10">C167+C179</f>
        <v>0</v>
      </c>
      <c r="D18" s="77">
        <f t="shared" si="10"/>
        <v>0</v>
      </c>
      <c r="E18" s="77">
        <f t="shared" si="10"/>
        <v>0</v>
      </c>
      <c r="F18" s="77">
        <f t="shared" si="10"/>
        <v>0</v>
      </c>
      <c r="G18" s="77">
        <f t="shared" si="10"/>
        <v>-7683</v>
      </c>
      <c r="H18" s="77">
        <f t="shared" si="10"/>
        <v>-7683</v>
      </c>
    </row>
    <row r="19" spans="1:244" s="75" customFormat="1" ht="16.5" customHeight="1">
      <c r="A19" s="72" t="s">
        <v>202</v>
      </c>
      <c r="B19" s="76" t="s">
        <v>203</v>
      </c>
      <c r="C19" s="77">
        <f t="shared" ref="C19:H19" si="11">+C20+C16</f>
        <v>0</v>
      </c>
      <c r="D19" s="77">
        <f t="shared" si="11"/>
        <v>39533230</v>
      </c>
      <c r="E19" s="77">
        <f t="shared" si="11"/>
        <v>45481230</v>
      </c>
      <c r="F19" s="77">
        <f t="shared" si="11"/>
        <v>0</v>
      </c>
      <c r="G19" s="77">
        <f t="shared" si="11"/>
        <v>44499396</v>
      </c>
      <c r="H19" s="77">
        <f t="shared" si="11"/>
        <v>44499396</v>
      </c>
    </row>
    <row r="20" spans="1:244" s="75" customFormat="1">
      <c r="A20" s="72" t="s">
        <v>204</v>
      </c>
      <c r="B20" s="76" t="s">
        <v>184</v>
      </c>
      <c r="C20" s="77">
        <f t="shared" ref="C20:H20" si="12">C9+C10+C11+C12+C13+C15+C167</f>
        <v>0</v>
      </c>
      <c r="D20" s="77">
        <f t="shared" si="12"/>
        <v>39533230</v>
      </c>
      <c r="E20" s="77">
        <f t="shared" si="12"/>
        <v>45481230</v>
      </c>
      <c r="F20" s="77">
        <f t="shared" si="12"/>
        <v>0</v>
      </c>
      <c r="G20" s="77">
        <f t="shared" si="12"/>
        <v>44499396</v>
      </c>
      <c r="H20" s="77">
        <f t="shared" si="12"/>
        <v>44499396</v>
      </c>
    </row>
    <row r="21" spans="1:244" s="75" customFormat="1" ht="16.5" customHeight="1">
      <c r="A21" s="78" t="s">
        <v>205</v>
      </c>
      <c r="B21" s="76" t="s">
        <v>206</v>
      </c>
      <c r="C21" s="77">
        <f t="shared" ref="C21:H21" si="13">+C22+C76+C167</f>
        <v>0</v>
      </c>
      <c r="D21" s="77">
        <f t="shared" si="13"/>
        <v>38240230</v>
      </c>
      <c r="E21" s="77">
        <f t="shared" si="13"/>
        <v>44188230</v>
      </c>
      <c r="F21" s="77">
        <f t="shared" si="13"/>
        <v>0</v>
      </c>
      <c r="G21" s="77">
        <f t="shared" si="13"/>
        <v>43207396</v>
      </c>
      <c r="H21" s="77">
        <f t="shared" si="13"/>
        <v>43207396</v>
      </c>
    </row>
    <row r="22" spans="1:244" s="75" customFormat="1" ht="16.5" customHeight="1">
      <c r="A22" s="72" t="s">
        <v>207</v>
      </c>
      <c r="B22" s="76" t="s">
        <v>184</v>
      </c>
      <c r="C22" s="77">
        <f t="shared" ref="C22:H22" si="14">+C23+C43+C70+C168+C73</f>
        <v>0</v>
      </c>
      <c r="D22" s="77">
        <f t="shared" si="14"/>
        <v>38240230</v>
      </c>
      <c r="E22" s="77">
        <f t="shared" si="14"/>
        <v>44188230</v>
      </c>
      <c r="F22" s="77">
        <f t="shared" si="14"/>
        <v>0</v>
      </c>
      <c r="G22" s="77">
        <f t="shared" si="14"/>
        <v>43215079</v>
      </c>
      <c r="H22" s="77">
        <f t="shared" si="14"/>
        <v>43215079</v>
      </c>
    </row>
    <row r="23" spans="1:244" s="75" customFormat="1">
      <c r="A23" s="72" t="s">
        <v>208</v>
      </c>
      <c r="B23" s="76" t="s">
        <v>186</v>
      </c>
      <c r="C23" s="77">
        <f t="shared" ref="C23:H23" si="15">+C24+C35+C33</f>
        <v>0</v>
      </c>
      <c r="D23" s="77">
        <f t="shared" si="15"/>
        <v>336000</v>
      </c>
      <c r="E23" s="77">
        <f t="shared" si="15"/>
        <v>336000</v>
      </c>
      <c r="F23" s="77">
        <f t="shared" si="15"/>
        <v>0</v>
      </c>
      <c r="G23" s="77">
        <f t="shared" si="15"/>
        <v>332560</v>
      </c>
      <c r="H23" s="77">
        <f t="shared" si="15"/>
        <v>332560</v>
      </c>
    </row>
    <row r="24" spans="1:244" s="75" customFormat="1" ht="16.5" customHeight="1">
      <c r="A24" s="72" t="s">
        <v>209</v>
      </c>
      <c r="B24" s="76" t="s">
        <v>210</v>
      </c>
      <c r="C24" s="77">
        <f t="shared" ref="C24:H24" si="16">C25+C28+C29+C30+C31+C26+C27</f>
        <v>0</v>
      </c>
      <c r="D24" s="77">
        <f t="shared" si="16"/>
        <v>328630</v>
      </c>
      <c r="E24" s="77">
        <f t="shared" si="16"/>
        <v>328630</v>
      </c>
      <c r="F24" s="77">
        <f t="shared" si="16"/>
        <v>0</v>
      </c>
      <c r="G24" s="77">
        <f t="shared" si="16"/>
        <v>325242</v>
      </c>
      <c r="H24" s="77">
        <f t="shared" si="16"/>
        <v>325242</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row>
    <row r="25" spans="1:244" s="75" customFormat="1" ht="16.5" customHeight="1">
      <c r="A25" s="79" t="s">
        <v>211</v>
      </c>
      <c r="B25" s="80" t="s">
        <v>212</v>
      </c>
      <c r="C25" s="81"/>
      <c r="D25" s="82">
        <v>284000</v>
      </c>
      <c r="E25" s="82">
        <v>284000</v>
      </c>
      <c r="F25" s="82"/>
      <c r="G25" s="83">
        <v>281726</v>
      </c>
      <c r="H25" s="83">
        <v>281726</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row>
    <row r="26" spans="1:244" s="75" customFormat="1">
      <c r="A26" s="79"/>
      <c r="B26" s="80" t="s">
        <v>213</v>
      </c>
      <c r="C26" s="81"/>
      <c r="D26" s="82">
        <v>38560</v>
      </c>
      <c r="E26" s="82">
        <v>38560</v>
      </c>
      <c r="F26" s="82"/>
      <c r="G26" s="83">
        <v>38016</v>
      </c>
      <c r="H26" s="83">
        <v>38016</v>
      </c>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row>
    <row r="27" spans="1:244" s="75" customFormat="1">
      <c r="A27" s="79"/>
      <c r="B27" s="80" t="s">
        <v>214</v>
      </c>
      <c r="C27" s="81"/>
      <c r="D27" s="82">
        <v>2000</v>
      </c>
      <c r="E27" s="82">
        <v>2000</v>
      </c>
      <c r="F27" s="82"/>
      <c r="G27" s="83">
        <v>1720</v>
      </c>
      <c r="H27" s="83">
        <v>1720</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row>
    <row r="28" spans="1:244" s="75" customFormat="1" ht="16.5" customHeight="1">
      <c r="A28" s="79" t="s">
        <v>215</v>
      </c>
      <c r="B28" s="84" t="s">
        <v>216</v>
      </c>
      <c r="C28" s="81"/>
      <c r="D28" s="82">
        <v>2000</v>
      </c>
      <c r="E28" s="82">
        <v>2000</v>
      </c>
      <c r="F28" s="82"/>
      <c r="G28" s="83">
        <v>1710</v>
      </c>
      <c r="H28" s="83">
        <v>1710</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row>
    <row r="29" spans="1:244" s="75" customFormat="1" ht="16.5" customHeight="1">
      <c r="A29" s="79" t="s">
        <v>217</v>
      </c>
      <c r="B29" s="84" t="s">
        <v>218</v>
      </c>
      <c r="C29" s="81"/>
      <c r="D29" s="82"/>
      <c r="E29" s="82"/>
      <c r="F29" s="82"/>
      <c r="G29" s="83"/>
      <c r="H29" s="83"/>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row>
    <row r="30" spans="1:244" ht="16.5" customHeight="1">
      <c r="A30" s="79"/>
      <c r="B30" s="84" t="s">
        <v>219</v>
      </c>
      <c r="C30" s="81"/>
      <c r="D30" s="82"/>
      <c r="E30" s="82"/>
      <c r="F30" s="82"/>
      <c r="G30" s="83"/>
      <c r="H30" s="83"/>
    </row>
    <row r="31" spans="1:244" ht="16.5" customHeight="1">
      <c r="A31" s="79" t="s">
        <v>220</v>
      </c>
      <c r="B31" s="84" t="s">
        <v>221</v>
      </c>
      <c r="C31" s="81"/>
      <c r="D31" s="82">
        <v>2070</v>
      </c>
      <c r="E31" s="82">
        <v>2070</v>
      </c>
      <c r="F31" s="82"/>
      <c r="G31" s="83">
        <v>2070</v>
      </c>
      <c r="H31" s="83">
        <v>2070</v>
      </c>
    </row>
    <row r="32" spans="1:244" ht="16.5" customHeight="1">
      <c r="A32" s="79"/>
      <c r="B32" s="84" t="s">
        <v>222</v>
      </c>
      <c r="C32" s="81"/>
      <c r="D32" s="82"/>
      <c r="E32" s="82"/>
      <c r="F32" s="82"/>
      <c r="G32" s="83"/>
      <c r="H32" s="83"/>
    </row>
    <row r="33" spans="1:244" ht="16.5" customHeight="1">
      <c r="A33" s="79"/>
      <c r="B33" s="76" t="s">
        <v>223</v>
      </c>
      <c r="C33" s="81">
        <f t="shared" ref="C33:H33" si="17">C34</f>
        <v>0</v>
      </c>
      <c r="D33" s="81">
        <f t="shared" si="17"/>
        <v>0</v>
      </c>
      <c r="E33" s="81">
        <f t="shared" si="17"/>
        <v>0</v>
      </c>
      <c r="F33" s="81">
        <f t="shared" si="17"/>
        <v>0</v>
      </c>
      <c r="G33" s="81">
        <f t="shared" si="17"/>
        <v>0</v>
      </c>
      <c r="H33" s="81">
        <f t="shared" si="17"/>
        <v>0</v>
      </c>
    </row>
    <row r="34" spans="1:244" ht="16.5" customHeight="1">
      <c r="A34" s="79"/>
      <c r="B34" s="84" t="s">
        <v>224</v>
      </c>
      <c r="C34" s="81"/>
      <c r="D34" s="82"/>
      <c r="E34" s="82"/>
      <c r="F34" s="82"/>
      <c r="G34" s="83"/>
      <c r="H34" s="83"/>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row>
    <row r="35" spans="1:244" ht="16.5" customHeight="1">
      <c r="A35" s="72" t="s">
        <v>225</v>
      </c>
      <c r="B35" s="76" t="s">
        <v>226</v>
      </c>
      <c r="C35" s="77">
        <f t="shared" ref="C35:H35" si="18">+C36+C37+C38+C39+C40+C41+C42</f>
        <v>0</v>
      </c>
      <c r="D35" s="77">
        <f t="shared" si="18"/>
        <v>7370</v>
      </c>
      <c r="E35" s="77">
        <f t="shared" si="18"/>
        <v>7370</v>
      </c>
      <c r="F35" s="77">
        <f t="shared" si="18"/>
        <v>0</v>
      </c>
      <c r="G35" s="77">
        <f t="shared" si="18"/>
        <v>7318</v>
      </c>
      <c r="H35" s="77">
        <f t="shared" si="18"/>
        <v>7318</v>
      </c>
      <c r="I35" s="75"/>
    </row>
    <row r="36" spans="1:244" ht="16.5" customHeight="1">
      <c r="A36" s="79" t="s">
        <v>227</v>
      </c>
      <c r="B36" s="84" t="s">
        <v>228</v>
      </c>
      <c r="C36" s="81"/>
      <c r="D36" s="82"/>
      <c r="E36" s="82"/>
      <c r="F36" s="82"/>
      <c r="G36" s="83"/>
      <c r="H36" s="83"/>
    </row>
    <row r="37" spans="1:244" ht="16.5" customHeight="1">
      <c r="A37" s="79" t="s">
        <v>229</v>
      </c>
      <c r="B37" s="84" t="s">
        <v>230</v>
      </c>
      <c r="C37" s="81"/>
      <c r="D37" s="82"/>
      <c r="E37" s="82"/>
      <c r="F37" s="82"/>
      <c r="G37" s="83"/>
      <c r="H37" s="83"/>
    </row>
    <row r="38" spans="1:244" s="75" customFormat="1" ht="16.5" customHeight="1">
      <c r="A38" s="79" t="s">
        <v>231</v>
      </c>
      <c r="B38" s="84" t="s">
        <v>232</v>
      </c>
      <c r="C38" s="81"/>
      <c r="D38" s="82"/>
      <c r="E38" s="82"/>
      <c r="F38" s="82"/>
      <c r="G38" s="83"/>
      <c r="H38" s="83"/>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row>
    <row r="39" spans="1:244" ht="16.5" customHeight="1">
      <c r="A39" s="79" t="s">
        <v>233</v>
      </c>
      <c r="B39" s="85" t="s">
        <v>234</v>
      </c>
      <c r="C39" s="81"/>
      <c r="D39" s="82"/>
      <c r="E39" s="82"/>
      <c r="F39" s="82"/>
      <c r="G39" s="83"/>
      <c r="H39" s="83"/>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row>
    <row r="40" spans="1:244" ht="16.5" customHeight="1">
      <c r="A40" s="79" t="s">
        <v>235</v>
      </c>
      <c r="B40" s="85" t="s">
        <v>40</v>
      </c>
      <c r="C40" s="81"/>
      <c r="D40" s="82"/>
      <c r="E40" s="82"/>
      <c r="F40" s="82"/>
      <c r="G40" s="83"/>
      <c r="H40" s="83"/>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row>
    <row r="41" spans="1:244" ht="16.5" customHeight="1">
      <c r="A41" s="79"/>
      <c r="B41" s="85" t="s">
        <v>236</v>
      </c>
      <c r="C41" s="81"/>
      <c r="D41" s="82">
        <v>7370</v>
      </c>
      <c r="E41" s="82">
        <v>7370</v>
      </c>
      <c r="F41" s="82"/>
      <c r="G41" s="83">
        <v>7318</v>
      </c>
      <c r="H41" s="83">
        <v>7318</v>
      </c>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row>
    <row r="42" spans="1:244" ht="16.5" customHeight="1">
      <c r="A42" s="79"/>
      <c r="B42" s="85" t="s">
        <v>237</v>
      </c>
      <c r="C42" s="81"/>
      <c r="D42" s="82"/>
      <c r="E42" s="82"/>
      <c r="F42" s="82"/>
      <c r="G42" s="83"/>
      <c r="H42" s="83"/>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row>
    <row r="43" spans="1:244" ht="16.5" customHeight="1">
      <c r="A43" s="72" t="s">
        <v>238</v>
      </c>
      <c r="B43" s="76" t="s">
        <v>188</v>
      </c>
      <c r="C43" s="77">
        <f t="shared" ref="C43:H43" si="19">+C44+C58+C57+C60+C63+C65+C66+C67+C64</f>
        <v>0</v>
      </c>
      <c r="D43" s="77">
        <f t="shared" si="19"/>
        <v>27843000</v>
      </c>
      <c r="E43" s="77">
        <f t="shared" si="19"/>
        <v>33791000</v>
      </c>
      <c r="F43" s="77">
        <f t="shared" si="19"/>
        <v>0</v>
      </c>
      <c r="G43" s="77">
        <f t="shared" si="19"/>
        <v>32821887</v>
      </c>
      <c r="H43" s="77">
        <f t="shared" si="19"/>
        <v>32821887</v>
      </c>
      <c r="I43" s="75"/>
    </row>
    <row r="44" spans="1:244" ht="16.5" customHeight="1">
      <c r="A44" s="72" t="s">
        <v>239</v>
      </c>
      <c r="B44" s="76" t="s">
        <v>240</v>
      </c>
      <c r="C44" s="77">
        <f t="shared" ref="C44:H44" si="20">+C45+C46+C47+C48+C49+C50+C51+C52+C54</f>
        <v>0</v>
      </c>
      <c r="D44" s="77">
        <f t="shared" si="20"/>
        <v>27839000</v>
      </c>
      <c r="E44" s="77">
        <f t="shared" si="20"/>
        <v>33787000</v>
      </c>
      <c r="F44" s="77">
        <f t="shared" si="20"/>
        <v>0</v>
      </c>
      <c r="G44" s="77">
        <f t="shared" si="20"/>
        <v>32819261</v>
      </c>
      <c r="H44" s="77">
        <f t="shared" si="20"/>
        <v>32819261</v>
      </c>
    </row>
    <row r="45" spans="1:244" s="75" customFormat="1" ht="16.5" customHeight="1">
      <c r="A45" s="79" t="s">
        <v>241</v>
      </c>
      <c r="B45" s="84" t="s">
        <v>242</v>
      </c>
      <c r="C45" s="81"/>
      <c r="D45" s="82">
        <v>2000</v>
      </c>
      <c r="E45" s="82">
        <v>2000</v>
      </c>
      <c r="F45" s="82"/>
      <c r="G45" s="83">
        <v>1984</v>
      </c>
      <c r="H45" s="83">
        <v>1984</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row>
    <row r="46" spans="1:244" s="75" customFormat="1" ht="16.5" customHeight="1">
      <c r="A46" s="79" t="s">
        <v>243</v>
      </c>
      <c r="B46" s="84" t="s">
        <v>244</v>
      </c>
      <c r="C46" s="81"/>
      <c r="D46" s="82"/>
      <c r="E46" s="82"/>
      <c r="F46" s="82"/>
      <c r="G46" s="83"/>
      <c r="H46" s="83"/>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row>
    <row r="47" spans="1:244" ht="16.5" customHeight="1">
      <c r="A47" s="79" t="s">
        <v>245</v>
      </c>
      <c r="B47" s="84" t="s">
        <v>246</v>
      </c>
      <c r="C47" s="81"/>
      <c r="D47" s="82">
        <v>7000</v>
      </c>
      <c r="E47" s="82">
        <v>7000</v>
      </c>
      <c r="F47" s="82"/>
      <c r="G47" s="83"/>
      <c r="H47" s="83"/>
    </row>
    <row r="48" spans="1:244" ht="16.5" customHeight="1">
      <c r="A48" s="79" t="s">
        <v>247</v>
      </c>
      <c r="B48" s="84" t="s">
        <v>248</v>
      </c>
      <c r="C48" s="81"/>
      <c r="D48" s="82"/>
      <c r="E48" s="82"/>
      <c r="F48" s="82"/>
      <c r="G48" s="83"/>
      <c r="H48" s="83"/>
    </row>
    <row r="49" spans="1:244" ht="16.5" customHeight="1">
      <c r="A49" s="79" t="s">
        <v>249</v>
      </c>
      <c r="B49" s="84" t="s">
        <v>250</v>
      </c>
      <c r="C49" s="81"/>
      <c r="D49" s="82">
        <v>1000</v>
      </c>
      <c r="E49" s="82">
        <v>1000</v>
      </c>
      <c r="F49" s="82"/>
      <c r="G49" s="83"/>
      <c r="H49" s="83"/>
    </row>
    <row r="50" spans="1:244" ht="16.5" customHeight="1">
      <c r="A50" s="79" t="s">
        <v>251</v>
      </c>
      <c r="B50" s="84" t="s">
        <v>252</v>
      </c>
      <c r="C50" s="81"/>
      <c r="D50" s="82"/>
      <c r="E50" s="82"/>
      <c r="F50" s="82"/>
      <c r="G50" s="83"/>
      <c r="H50" s="83"/>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row>
    <row r="51" spans="1:244" ht="16.5" customHeight="1">
      <c r="A51" s="79" t="s">
        <v>253</v>
      </c>
      <c r="B51" s="84" t="s">
        <v>254</v>
      </c>
      <c r="C51" s="81"/>
      <c r="D51" s="82">
        <v>5000</v>
      </c>
      <c r="E51" s="82">
        <v>5000</v>
      </c>
      <c r="F51" s="82"/>
      <c r="G51" s="83">
        <v>4996</v>
      </c>
      <c r="H51" s="83">
        <v>4996</v>
      </c>
      <c r="I51" s="75"/>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row>
    <row r="52" spans="1:244" ht="16.5" customHeight="1">
      <c r="A52" s="72" t="s">
        <v>255</v>
      </c>
      <c r="B52" s="76" t="s">
        <v>256</v>
      </c>
      <c r="C52" s="87">
        <f t="shared" ref="C52:H52" si="21">+C53+C87</f>
        <v>0</v>
      </c>
      <c r="D52" s="87">
        <f t="shared" si="21"/>
        <v>27810000</v>
      </c>
      <c r="E52" s="87">
        <f t="shared" si="21"/>
        <v>33758000</v>
      </c>
      <c r="F52" s="87">
        <f t="shared" si="21"/>
        <v>0</v>
      </c>
      <c r="G52" s="87">
        <f t="shared" si="21"/>
        <v>32804102</v>
      </c>
      <c r="H52" s="87">
        <f t="shared" si="21"/>
        <v>32804102</v>
      </c>
      <c r="I52" s="86"/>
    </row>
    <row r="53" spans="1:244" ht="16.5" customHeight="1">
      <c r="A53" s="88"/>
      <c r="B53" s="89" t="s">
        <v>257</v>
      </c>
      <c r="C53" s="90"/>
      <c r="D53" s="82">
        <v>8000</v>
      </c>
      <c r="E53" s="82">
        <v>8000</v>
      </c>
      <c r="F53" s="82"/>
      <c r="G53" s="83">
        <v>8000</v>
      </c>
      <c r="H53" s="83">
        <v>8000</v>
      </c>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row>
    <row r="54" spans="1:244" s="75" customFormat="1" ht="16.5" customHeight="1">
      <c r="A54" s="79" t="s">
        <v>258</v>
      </c>
      <c r="B54" s="84" t="s">
        <v>259</v>
      </c>
      <c r="C54" s="81"/>
      <c r="D54" s="82">
        <v>14000</v>
      </c>
      <c r="E54" s="82">
        <v>14000</v>
      </c>
      <c r="F54" s="82"/>
      <c r="G54" s="83">
        <v>8179</v>
      </c>
      <c r="H54" s="83">
        <v>8179</v>
      </c>
    </row>
    <row r="55" spans="1:244" s="86" customFormat="1" ht="16.5" customHeight="1">
      <c r="A55" s="79"/>
      <c r="B55" s="84" t="s">
        <v>260</v>
      </c>
      <c r="C55" s="81"/>
      <c r="D55" s="82"/>
      <c r="E55" s="82"/>
      <c r="F55" s="82"/>
      <c r="G55" s="83"/>
      <c r="H55" s="83"/>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row>
    <row r="56" spans="1:244" ht="16.5" customHeight="1">
      <c r="A56" s="79"/>
      <c r="B56" s="84" t="s">
        <v>261</v>
      </c>
      <c r="C56" s="81"/>
      <c r="D56" s="82">
        <v>6000</v>
      </c>
      <c r="E56" s="82">
        <v>6000</v>
      </c>
      <c r="F56" s="82"/>
      <c r="G56" s="83">
        <v>5295</v>
      </c>
      <c r="H56" s="83">
        <v>5295</v>
      </c>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row>
    <row r="57" spans="1:244" s="75" customFormat="1" ht="16.5" customHeight="1">
      <c r="A57" s="72" t="s">
        <v>262</v>
      </c>
      <c r="B57" s="84" t="s">
        <v>263</v>
      </c>
      <c r="C57" s="81"/>
      <c r="D57" s="82"/>
      <c r="E57" s="82"/>
      <c r="F57" s="82"/>
      <c r="G57" s="83"/>
      <c r="H57" s="83"/>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row>
    <row r="58" spans="1:244" s="75" customFormat="1" ht="16.5" customHeight="1">
      <c r="A58" s="72" t="s">
        <v>264</v>
      </c>
      <c r="B58" s="76" t="s">
        <v>265</v>
      </c>
      <c r="C58" s="92">
        <f t="shared" ref="C58:H58" si="22">+C59</f>
        <v>0</v>
      </c>
      <c r="D58" s="92">
        <f t="shared" si="22"/>
        <v>2000</v>
      </c>
      <c r="E58" s="92">
        <f t="shared" si="22"/>
        <v>2000</v>
      </c>
      <c r="F58" s="92">
        <f t="shared" si="22"/>
        <v>0</v>
      </c>
      <c r="G58" s="92">
        <f t="shared" si="22"/>
        <v>1969</v>
      </c>
      <c r="H58" s="92">
        <f t="shared" si="22"/>
        <v>1969</v>
      </c>
      <c r="I58" s="60"/>
    </row>
    <row r="59" spans="1:244" s="75" customFormat="1" ht="16.5" customHeight="1">
      <c r="A59" s="79" t="s">
        <v>266</v>
      </c>
      <c r="B59" s="84" t="s">
        <v>267</v>
      </c>
      <c r="C59" s="81"/>
      <c r="D59" s="82">
        <v>2000</v>
      </c>
      <c r="E59" s="82">
        <v>2000</v>
      </c>
      <c r="F59" s="82"/>
      <c r="G59" s="83">
        <v>1969</v>
      </c>
      <c r="H59" s="83">
        <v>1969</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row>
    <row r="60" spans="1:244" s="75" customFormat="1" ht="16.5" customHeight="1">
      <c r="A60" s="72" t="s">
        <v>268</v>
      </c>
      <c r="B60" s="76" t="s">
        <v>269</v>
      </c>
      <c r="C60" s="77">
        <f t="shared" ref="C60:H60" si="23">+C61+C62</f>
        <v>0</v>
      </c>
      <c r="D60" s="77">
        <f t="shared" si="23"/>
        <v>0</v>
      </c>
      <c r="E60" s="77">
        <f t="shared" si="23"/>
        <v>0</v>
      </c>
      <c r="F60" s="77">
        <f t="shared" si="23"/>
        <v>0</v>
      </c>
      <c r="G60" s="77">
        <f t="shared" si="23"/>
        <v>0</v>
      </c>
      <c r="H60" s="77">
        <f t="shared" si="23"/>
        <v>0</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row>
    <row r="61" spans="1:244" ht="16.5" customHeight="1">
      <c r="A61" s="72" t="s">
        <v>270</v>
      </c>
      <c r="B61" s="84" t="s">
        <v>271</v>
      </c>
      <c r="C61" s="81"/>
      <c r="D61" s="82"/>
      <c r="E61" s="82"/>
      <c r="F61" s="82"/>
      <c r="G61" s="83"/>
      <c r="H61" s="83"/>
    </row>
    <row r="62" spans="1:244" s="75" customFormat="1" ht="16.5" customHeight="1">
      <c r="A62" s="72" t="s">
        <v>272</v>
      </c>
      <c r="B62" s="84" t="s">
        <v>273</v>
      </c>
      <c r="C62" s="81"/>
      <c r="D62" s="82"/>
      <c r="E62" s="82"/>
      <c r="F62" s="82"/>
      <c r="G62" s="83"/>
      <c r="H62" s="83"/>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row>
    <row r="63" spans="1:244" ht="16.5" customHeight="1">
      <c r="A63" s="79" t="s">
        <v>274</v>
      </c>
      <c r="B63" s="84" t="s">
        <v>275</v>
      </c>
      <c r="C63" s="81"/>
      <c r="D63" s="82">
        <v>1000</v>
      </c>
      <c r="E63" s="82">
        <v>1000</v>
      </c>
      <c r="F63" s="82"/>
      <c r="G63" s="83">
        <v>122</v>
      </c>
      <c r="H63" s="83">
        <v>122</v>
      </c>
    </row>
    <row r="64" spans="1:244" ht="16.5" customHeight="1">
      <c r="A64" s="79" t="s">
        <v>276</v>
      </c>
      <c r="B64" s="80" t="s">
        <v>277</v>
      </c>
      <c r="C64" s="81"/>
      <c r="D64" s="82"/>
      <c r="E64" s="82"/>
      <c r="F64" s="82"/>
      <c r="G64" s="83"/>
      <c r="H64" s="83"/>
    </row>
    <row r="65" spans="1:244" ht="16.5" customHeight="1">
      <c r="A65" s="79" t="s">
        <v>278</v>
      </c>
      <c r="B65" s="84" t="s">
        <v>279</v>
      </c>
      <c r="C65" s="81"/>
      <c r="D65" s="82"/>
      <c r="E65" s="82"/>
      <c r="F65" s="82"/>
      <c r="G65" s="83"/>
      <c r="H65" s="83"/>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row>
    <row r="66" spans="1:244" ht="16.5" customHeight="1">
      <c r="A66" s="79" t="s">
        <v>280</v>
      </c>
      <c r="B66" s="84" t="s">
        <v>281</v>
      </c>
      <c r="C66" s="81"/>
      <c r="D66" s="82"/>
      <c r="E66" s="82"/>
      <c r="F66" s="82"/>
      <c r="G66" s="83"/>
      <c r="H66" s="83"/>
      <c r="I66" s="75"/>
    </row>
    <row r="67" spans="1:244" ht="16.5" customHeight="1">
      <c r="A67" s="72" t="s">
        <v>282</v>
      </c>
      <c r="B67" s="76" t="s">
        <v>283</v>
      </c>
      <c r="C67" s="92">
        <f t="shared" ref="C67:H67" si="24">+C68+C69</f>
        <v>0</v>
      </c>
      <c r="D67" s="92">
        <f t="shared" si="24"/>
        <v>1000</v>
      </c>
      <c r="E67" s="92">
        <f t="shared" si="24"/>
        <v>1000</v>
      </c>
      <c r="F67" s="92">
        <f t="shared" si="24"/>
        <v>0</v>
      </c>
      <c r="G67" s="92">
        <f t="shared" si="24"/>
        <v>535</v>
      </c>
      <c r="H67" s="92">
        <f t="shared" si="24"/>
        <v>535</v>
      </c>
    </row>
    <row r="68" spans="1:244" ht="16.5" customHeight="1">
      <c r="A68" s="79" t="s">
        <v>284</v>
      </c>
      <c r="B68" s="84" t="s">
        <v>285</v>
      </c>
      <c r="C68" s="81"/>
      <c r="D68" s="82"/>
      <c r="E68" s="82"/>
      <c r="F68" s="82"/>
      <c r="G68" s="83"/>
      <c r="H68" s="83"/>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row>
    <row r="69" spans="1:244" s="75" customFormat="1" ht="16.5" customHeight="1">
      <c r="A69" s="79" t="s">
        <v>286</v>
      </c>
      <c r="B69" s="84" t="s">
        <v>287</v>
      </c>
      <c r="C69" s="81"/>
      <c r="D69" s="82">
        <v>1000</v>
      </c>
      <c r="E69" s="82">
        <v>1000</v>
      </c>
      <c r="F69" s="82"/>
      <c r="G69" s="93">
        <v>535</v>
      </c>
      <c r="H69" s="93">
        <v>535</v>
      </c>
    </row>
    <row r="70" spans="1:244" ht="16.5" customHeight="1">
      <c r="A70" s="72" t="s">
        <v>288</v>
      </c>
      <c r="B70" s="76" t="s">
        <v>190</v>
      </c>
      <c r="C70" s="74">
        <f>+C71</f>
        <v>0</v>
      </c>
      <c r="D70" s="74">
        <f t="shared" ref="D70:H71" si="25">+D71</f>
        <v>0</v>
      </c>
      <c r="E70" s="74">
        <f t="shared" si="25"/>
        <v>0</v>
      </c>
      <c r="F70" s="74">
        <f t="shared" si="25"/>
        <v>0</v>
      </c>
      <c r="G70" s="74">
        <f t="shared" si="25"/>
        <v>0</v>
      </c>
      <c r="H70" s="74">
        <f t="shared" si="25"/>
        <v>0</v>
      </c>
      <c r="I70" s="75"/>
    </row>
    <row r="71" spans="1:244" ht="16.5" customHeight="1">
      <c r="A71" s="94" t="s">
        <v>289</v>
      </c>
      <c r="B71" s="76" t="s">
        <v>290</v>
      </c>
      <c r="C71" s="74">
        <f>+C72</f>
        <v>0</v>
      </c>
      <c r="D71" s="74">
        <f t="shared" si="25"/>
        <v>0</v>
      </c>
      <c r="E71" s="74">
        <f t="shared" si="25"/>
        <v>0</v>
      </c>
      <c r="F71" s="74">
        <f t="shared" si="25"/>
        <v>0</v>
      </c>
      <c r="G71" s="74">
        <f t="shared" si="25"/>
        <v>0</v>
      </c>
      <c r="H71" s="74">
        <f t="shared" si="25"/>
        <v>0</v>
      </c>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row>
    <row r="72" spans="1:244" s="75" customFormat="1" ht="16.5" customHeight="1">
      <c r="A72" s="94" t="s">
        <v>291</v>
      </c>
      <c r="B72" s="84" t="s">
        <v>292</v>
      </c>
      <c r="C72" s="81"/>
      <c r="D72" s="82"/>
      <c r="E72" s="82"/>
      <c r="F72" s="82"/>
      <c r="G72" s="83"/>
      <c r="H72" s="83"/>
    </row>
    <row r="73" spans="1:244" s="75" customFormat="1" ht="16.5" customHeight="1">
      <c r="A73" s="94"/>
      <c r="B73" s="95" t="s">
        <v>196</v>
      </c>
      <c r="C73" s="81">
        <f t="shared" ref="C73:H73" si="26">C74+C75</f>
        <v>0</v>
      </c>
      <c r="D73" s="81">
        <f t="shared" si="26"/>
        <v>0</v>
      </c>
      <c r="E73" s="81">
        <f t="shared" si="26"/>
        <v>0</v>
      </c>
      <c r="F73" s="81">
        <f t="shared" si="26"/>
        <v>0</v>
      </c>
      <c r="G73" s="81">
        <f t="shared" si="26"/>
        <v>0</v>
      </c>
      <c r="H73" s="81">
        <f t="shared" si="26"/>
        <v>0</v>
      </c>
    </row>
    <row r="74" spans="1:244" s="75" customFormat="1" ht="16.5" customHeight="1">
      <c r="A74" s="94"/>
      <c r="B74" s="96" t="s">
        <v>293</v>
      </c>
      <c r="C74" s="81"/>
      <c r="D74" s="82"/>
      <c r="E74" s="82"/>
      <c r="F74" s="82"/>
      <c r="G74" s="83"/>
      <c r="H74" s="83"/>
    </row>
    <row r="75" spans="1:244" ht="16.5" customHeight="1">
      <c r="A75" s="94"/>
      <c r="B75" s="96" t="s">
        <v>294</v>
      </c>
      <c r="C75" s="81"/>
      <c r="D75" s="82"/>
      <c r="E75" s="82"/>
      <c r="F75" s="82"/>
      <c r="G75" s="83"/>
      <c r="H75" s="83"/>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row>
    <row r="76" spans="1:244" s="75" customFormat="1" ht="16.5" customHeight="1">
      <c r="A76" s="72" t="s">
        <v>295</v>
      </c>
      <c r="B76" s="76" t="s">
        <v>198</v>
      </c>
      <c r="C76" s="77">
        <f t="shared" ref="C76:H76" si="27">+C77</f>
        <v>0</v>
      </c>
      <c r="D76" s="77">
        <f t="shared" si="27"/>
        <v>0</v>
      </c>
      <c r="E76" s="77">
        <f t="shared" si="27"/>
        <v>0</v>
      </c>
      <c r="F76" s="77">
        <f t="shared" si="27"/>
        <v>0</v>
      </c>
      <c r="G76" s="77">
        <f t="shared" si="27"/>
        <v>0</v>
      </c>
      <c r="H76" s="77">
        <f t="shared" si="27"/>
        <v>0</v>
      </c>
    </row>
    <row r="77" spans="1:244" s="75" customFormat="1" ht="16.5" customHeight="1">
      <c r="A77" s="72" t="s">
        <v>296</v>
      </c>
      <c r="B77" s="76" t="s">
        <v>200</v>
      </c>
      <c r="C77" s="77">
        <f t="shared" ref="C77:H77" si="28">+C78+C83</f>
        <v>0</v>
      </c>
      <c r="D77" s="77">
        <f t="shared" si="28"/>
        <v>0</v>
      </c>
      <c r="E77" s="77">
        <f t="shared" si="28"/>
        <v>0</v>
      </c>
      <c r="F77" s="77">
        <f t="shared" si="28"/>
        <v>0</v>
      </c>
      <c r="G77" s="77">
        <f t="shared" si="28"/>
        <v>0</v>
      </c>
      <c r="H77" s="77">
        <f t="shared" si="28"/>
        <v>0</v>
      </c>
    </row>
    <row r="78" spans="1:244" s="75" customFormat="1" ht="16.5" customHeight="1">
      <c r="A78" s="72" t="s">
        <v>297</v>
      </c>
      <c r="B78" s="76" t="s">
        <v>298</v>
      </c>
      <c r="C78" s="77">
        <f t="shared" ref="C78:H78" si="29">+C80+C82+C81+C79</f>
        <v>0</v>
      </c>
      <c r="D78" s="77">
        <f t="shared" si="29"/>
        <v>0</v>
      </c>
      <c r="E78" s="77">
        <f t="shared" si="29"/>
        <v>0</v>
      </c>
      <c r="F78" s="77">
        <f t="shared" si="29"/>
        <v>0</v>
      </c>
      <c r="G78" s="77">
        <f t="shared" si="29"/>
        <v>0</v>
      </c>
      <c r="H78" s="77">
        <f t="shared" si="29"/>
        <v>0</v>
      </c>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row>
    <row r="79" spans="1:244" s="75" customFormat="1" ht="16.5" customHeight="1">
      <c r="A79" s="72"/>
      <c r="B79" s="80" t="s">
        <v>299</v>
      </c>
      <c r="C79" s="77"/>
      <c r="D79" s="82"/>
      <c r="E79" s="82"/>
      <c r="F79" s="82"/>
      <c r="G79" s="83"/>
      <c r="H79" s="83"/>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row>
    <row r="80" spans="1:244" s="75" customFormat="1" ht="16.5" customHeight="1">
      <c r="A80" s="79" t="s">
        <v>300</v>
      </c>
      <c r="B80" s="84" t="s">
        <v>301</v>
      </c>
      <c r="C80" s="81"/>
      <c r="D80" s="82"/>
      <c r="E80" s="82"/>
      <c r="F80" s="82"/>
      <c r="G80" s="83"/>
      <c r="H80" s="83"/>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row>
    <row r="81" spans="1:244" s="75" customFormat="1" ht="16.5" customHeight="1">
      <c r="A81" s="79" t="s">
        <v>302</v>
      </c>
      <c r="B81" s="80" t="s">
        <v>303</v>
      </c>
      <c r="C81" s="81"/>
      <c r="D81" s="82"/>
      <c r="E81" s="82"/>
      <c r="F81" s="82"/>
      <c r="G81" s="83"/>
      <c r="H81" s="83"/>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row>
    <row r="82" spans="1:244" ht="16.5" customHeight="1">
      <c r="A82" s="79" t="s">
        <v>304</v>
      </c>
      <c r="B82" s="84" t="s">
        <v>305</v>
      </c>
      <c r="C82" s="81"/>
      <c r="D82" s="82"/>
      <c r="E82" s="82"/>
      <c r="F82" s="82"/>
      <c r="G82" s="83"/>
      <c r="H82" s="83"/>
    </row>
    <row r="83" spans="1:244" ht="16.5" customHeight="1">
      <c r="A83" s="97"/>
      <c r="B83" s="80" t="s">
        <v>306</v>
      </c>
      <c r="C83" s="81"/>
      <c r="D83" s="82"/>
      <c r="E83" s="82"/>
      <c r="F83" s="82"/>
      <c r="G83" s="83"/>
      <c r="H83" s="83"/>
    </row>
    <row r="84" spans="1:244" ht="16.5" customHeight="1">
      <c r="A84" s="79" t="s">
        <v>207</v>
      </c>
      <c r="B84" s="84" t="s">
        <v>307</v>
      </c>
      <c r="C84" s="81"/>
      <c r="D84" s="82"/>
      <c r="E84" s="82"/>
      <c r="F84" s="82"/>
      <c r="G84" s="83"/>
      <c r="H84" s="83"/>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row>
    <row r="85" spans="1:244" ht="16.5" customHeight="1">
      <c r="A85" s="79" t="s">
        <v>308</v>
      </c>
      <c r="B85" s="84" t="s">
        <v>309</v>
      </c>
      <c r="C85" s="74">
        <f t="shared" ref="C85:H85" si="30">+C43-C87+C23+C76+C168+C73</f>
        <v>0</v>
      </c>
      <c r="D85" s="74">
        <f t="shared" si="30"/>
        <v>10438230</v>
      </c>
      <c r="E85" s="74">
        <f t="shared" si="30"/>
        <v>10438230</v>
      </c>
      <c r="F85" s="74">
        <f t="shared" si="30"/>
        <v>0</v>
      </c>
      <c r="G85" s="74">
        <f t="shared" si="30"/>
        <v>10418977</v>
      </c>
      <c r="H85" s="74">
        <f t="shared" si="30"/>
        <v>10418977</v>
      </c>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row>
    <row r="86" spans="1:244" ht="16.5" customHeight="1">
      <c r="A86" s="79"/>
      <c r="B86" s="84" t="s">
        <v>310</v>
      </c>
      <c r="C86" s="74"/>
      <c r="D86" s="82"/>
      <c r="E86" s="82"/>
      <c r="F86" s="82"/>
      <c r="G86" s="82"/>
      <c r="H86" s="82"/>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row>
    <row r="87" spans="1:244" ht="16.5" customHeight="1">
      <c r="A87" s="79"/>
      <c r="B87" s="76" t="s">
        <v>311</v>
      </c>
      <c r="C87" s="98">
        <f t="shared" ref="C87:H87" si="31">+C88+C129+C150+C152+C163+C165</f>
        <v>0</v>
      </c>
      <c r="D87" s="98">
        <f t="shared" si="31"/>
        <v>27802000</v>
      </c>
      <c r="E87" s="98">
        <f t="shared" si="31"/>
        <v>33750000</v>
      </c>
      <c r="F87" s="98">
        <f t="shared" si="31"/>
        <v>0</v>
      </c>
      <c r="G87" s="98">
        <f t="shared" si="31"/>
        <v>32796102</v>
      </c>
      <c r="H87" s="98">
        <f t="shared" si="31"/>
        <v>32796102</v>
      </c>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row>
    <row r="88" spans="1:244" s="86" customFormat="1" ht="16.5" customHeight="1">
      <c r="A88" s="72" t="s">
        <v>312</v>
      </c>
      <c r="B88" s="76" t="s">
        <v>313</v>
      </c>
      <c r="C88" s="77">
        <f t="shared" ref="C88:H88" si="32">+C89+C96+C109+C125+C127</f>
        <v>0</v>
      </c>
      <c r="D88" s="77">
        <f t="shared" si="32"/>
        <v>10702000</v>
      </c>
      <c r="E88" s="77">
        <f t="shared" si="32"/>
        <v>17415000</v>
      </c>
      <c r="F88" s="77">
        <f t="shared" si="32"/>
        <v>0</v>
      </c>
      <c r="G88" s="77">
        <f t="shared" si="32"/>
        <v>16979757</v>
      </c>
      <c r="H88" s="77">
        <f t="shared" si="32"/>
        <v>16979757</v>
      </c>
    </row>
    <row r="89" spans="1:244" s="86" customFormat="1" ht="16.5" customHeight="1">
      <c r="A89" s="79" t="s">
        <v>314</v>
      </c>
      <c r="B89" s="76" t="s">
        <v>315</v>
      </c>
      <c r="C89" s="74">
        <f t="shared" ref="C89:H89" si="33">+C90+C93+C94+C91+C92</f>
        <v>0</v>
      </c>
      <c r="D89" s="74">
        <f t="shared" si="33"/>
        <v>5859000</v>
      </c>
      <c r="E89" s="74">
        <f t="shared" si="33"/>
        <v>10154000</v>
      </c>
      <c r="F89" s="74">
        <f t="shared" si="33"/>
        <v>0</v>
      </c>
      <c r="G89" s="74">
        <f t="shared" si="33"/>
        <v>9932614</v>
      </c>
      <c r="H89" s="74">
        <f t="shared" si="33"/>
        <v>9932614</v>
      </c>
    </row>
    <row r="90" spans="1:244" s="86" customFormat="1" ht="16.5" customHeight="1">
      <c r="A90" s="79"/>
      <c r="B90" s="80" t="s">
        <v>316</v>
      </c>
      <c r="C90" s="81"/>
      <c r="D90" s="82">
        <v>5609000</v>
      </c>
      <c r="E90" s="82">
        <v>9898000</v>
      </c>
      <c r="F90" s="82"/>
      <c r="G90" s="83">
        <v>9895614</v>
      </c>
      <c r="H90" s="83">
        <v>9895614</v>
      </c>
    </row>
    <row r="91" spans="1:244" s="86" customFormat="1" ht="16.5" customHeight="1">
      <c r="A91" s="79"/>
      <c r="B91" s="80" t="s">
        <v>317</v>
      </c>
      <c r="C91" s="81"/>
      <c r="D91" s="82"/>
      <c r="E91" s="82"/>
      <c r="F91" s="82"/>
      <c r="G91" s="83"/>
      <c r="H91" s="83"/>
    </row>
    <row r="92" spans="1:244" s="86" customFormat="1" ht="16.5" customHeight="1">
      <c r="A92" s="79"/>
      <c r="B92" s="80" t="s">
        <v>318</v>
      </c>
      <c r="C92" s="81"/>
      <c r="D92" s="82">
        <v>24000</v>
      </c>
      <c r="E92" s="82">
        <v>27000</v>
      </c>
      <c r="F92" s="82"/>
      <c r="G92" s="83">
        <v>27000</v>
      </c>
      <c r="H92" s="83">
        <v>27000</v>
      </c>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row>
    <row r="93" spans="1:244" s="86" customFormat="1" ht="16.5" customHeight="1">
      <c r="A93" s="79"/>
      <c r="B93" s="80" t="s">
        <v>319</v>
      </c>
      <c r="C93" s="81"/>
      <c r="D93" s="82">
        <v>10000</v>
      </c>
      <c r="E93" s="82">
        <v>10000</v>
      </c>
      <c r="F93" s="82"/>
      <c r="G93" s="83">
        <v>10000</v>
      </c>
      <c r="H93" s="83">
        <v>10000</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row>
    <row r="94" spans="1:244" s="86" customFormat="1" ht="16.5" customHeight="1">
      <c r="A94" s="79"/>
      <c r="B94" s="80" t="s">
        <v>320</v>
      </c>
      <c r="C94" s="81"/>
      <c r="D94" s="82">
        <v>216000</v>
      </c>
      <c r="E94" s="82">
        <v>219000</v>
      </c>
      <c r="F94" s="82"/>
      <c r="G94" s="83"/>
      <c r="H94" s="83"/>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row>
    <row r="95" spans="1:244">
      <c r="A95" s="79"/>
      <c r="B95" s="84" t="s">
        <v>310</v>
      </c>
      <c r="C95" s="81"/>
      <c r="D95" s="82"/>
      <c r="E95" s="82"/>
      <c r="F95" s="82"/>
      <c r="G95" s="83">
        <v>-200</v>
      </c>
      <c r="H95" s="83">
        <v>-200</v>
      </c>
    </row>
    <row r="96" spans="1:244" ht="30">
      <c r="A96" s="79" t="s">
        <v>321</v>
      </c>
      <c r="B96" s="76" t="s">
        <v>322</v>
      </c>
      <c r="C96" s="81">
        <f t="shared" ref="C96:H96" si="34">C97+C98+C99+C100+C101+C102+C104+C103+C105</f>
        <v>0</v>
      </c>
      <c r="D96" s="81">
        <f t="shared" si="34"/>
        <v>2524000</v>
      </c>
      <c r="E96" s="81">
        <f t="shared" si="34"/>
        <v>4955000</v>
      </c>
      <c r="F96" s="81">
        <f t="shared" si="34"/>
        <v>0</v>
      </c>
      <c r="G96" s="81">
        <f t="shared" si="34"/>
        <v>4953032</v>
      </c>
      <c r="H96" s="81">
        <f t="shared" si="34"/>
        <v>4953032</v>
      </c>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row>
    <row r="97" spans="1:244" ht="16.5" customHeight="1">
      <c r="A97" s="79"/>
      <c r="B97" s="80" t="s">
        <v>323</v>
      </c>
      <c r="C97" s="81"/>
      <c r="D97" s="82">
        <v>68000</v>
      </c>
      <c r="E97" s="82">
        <v>214000</v>
      </c>
      <c r="F97" s="82"/>
      <c r="G97" s="83">
        <v>213880</v>
      </c>
      <c r="H97" s="83">
        <v>213880</v>
      </c>
      <c r="I97" s="75"/>
    </row>
    <row r="98" spans="1:244">
      <c r="A98" s="79"/>
      <c r="B98" s="80" t="s">
        <v>324</v>
      </c>
      <c r="C98" s="81"/>
      <c r="D98" s="82"/>
      <c r="E98" s="82"/>
      <c r="F98" s="82"/>
      <c r="G98" s="83"/>
      <c r="H98" s="83"/>
    </row>
    <row r="99" spans="1:244" s="75" customFormat="1" ht="16.5" customHeight="1">
      <c r="A99" s="79"/>
      <c r="B99" s="80" t="s">
        <v>325</v>
      </c>
      <c r="C99" s="81"/>
      <c r="D99" s="82">
        <v>268000</v>
      </c>
      <c r="E99" s="82">
        <v>202000</v>
      </c>
      <c r="F99" s="82"/>
      <c r="G99" s="83">
        <v>201840</v>
      </c>
      <c r="H99" s="83">
        <v>201840</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row>
    <row r="100" spans="1:244" ht="16.5" customHeight="1">
      <c r="A100" s="79"/>
      <c r="B100" s="80" t="s">
        <v>326</v>
      </c>
      <c r="C100" s="81"/>
      <c r="D100" s="82">
        <v>1629000</v>
      </c>
      <c r="E100" s="82">
        <v>3803000</v>
      </c>
      <c r="F100" s="82"/>
      <c r="G100" s="83">
        <v>3802800</v>
      </c>
      <c r="H100" s="83">
        <v>3802800</v>
      </c>
    </row>
    <row r="101" spans="1:244">
      <c r="A101" s="79"/>
      <c r="B101" s="99" t="s">
        <v>327</v>
      </c>
      <c r="C101" s="81"/>
      <c r="D101" s="82"/>
      <c r="E101" s="82"/>
      <c r="F101" s="82"/>
      <c r="G101" s="83"/>
      <c r="H101" s="83"/>
    </row>
    <row r="102" spans="1:244" ht="16.5" customHeight="1">
      <c r="A102" s="79"/>
      <c r="B102" s="80" t="s">
        <v>328</v>
      </c>
      <c r="C102" s="81"/>
      <c r="D102" s="82">
        <v>67000</v>
      </c>
      <c r="E102" s="82">
        <v>81000</v>
      </c>
      <c r="F102" s="82"/>
      <c r="G102" s="83">
        <v>80010</v>
      </c>
      <c r="H102" s="83">
        <v>80010</v>
      </c>
    </row>
    <row r="103" spans="1:244" ht="16.5" customHeight="1">
      <c r="A103" s="79"/>
      <c r="B103" s="100" t="s">
        <v>329</v>
      </c>
      <c r="C103" s="81"/>
      <c r="D103" s="82"/>
      <c r="E103" s="82"/>
      <c r="F103" s="82"/>
      <c r="G103" s="83"/>
      <c r="H103" s="83"/>
    </row>
    <row r="104" spans="1:244">
      <c r="A104" s="79"/>
      <c r="B104" s="100" t="s">
        <v>330</v>
      </c>
      <c r="C104" s="81"/>
      <c r="D104" s="82">
        <v>475000</v>
      </c>
      <c r="E104" s="82">
        <v>617000</v>
      </c>
      <c r="F104" s="82"/>
      <c r="G104" s="101">
        <v>616550</v>
      </c>
      <c r="H104" s="101">
        <v>616550</v>
      </c>
    </row>
    <row r="105" spans="1:244" ht="16.5" customHeight="1">
      <c r="A105" s="79"/>
      <c r="B105" s="102" t="s">
        <v>331</v>
      </c>
      <c r="C105" s="81">
        <f t="shared" ref="C105:H105" si="35">C106+C107</f>
        <v>0</v>
      </c>
      <c r="D105" s="81">
        <f t="shared" si="35"/>
        <v>17000</v>
      </c>
      <c r="E105" s="81">
        <f t="shared" si="35"/>
        <v>38000</v>
      </c>
      <c r="F105" s="81">
        <f t="shared" si="35"/>
        <v>0</v>
      </c>
      <c r="G105" s="81">
        <f t="shared" si="35"/>
        <v>37952</v>
      </c>
      <c r="H105" s="81">
        <f t="shared" si="35"/>
        <v>37952</v>
      </c>
    </row>
    <row r="106" spans="1:244" ht="16.5" customHeight="1">
      <c r="A106" s="79"/>
      <c r="B106" s="100" t="s">
        <v>332</v>
      </c>
      <c r="C106" s="81"/>
      <c r="D106" s="82">
        <v>17000</v>
      </c>
      <c r="E106" s="82">
        <v>38000</v>
      </c>
      <c r="F106" s="82"/>
      <c r="G106" s="83">
        <v>37952</v>
      </c>
      <c r="H106" s="83">
        <v>37952</v>
      </c>
    </row>
    <row r="107" spans="1:244">
      <c r="A107" s="79"/>
      <c r="B107" s="100" t="s">
        <v>333</v>
      </c>
      <c r="C107" s="81"/>
      <c r="D107" s="82"/>
      <c r="E107" s="82"/>
      <c r="F107" s="82"/>
      <c r="G107" s="83"/>
      <c r="H107" s="83"/>
    </row>
    <row r="108" spans="1:244">
      <c r="A108" s="79"/>
      <c r="B108" s="84" t="s">
        <v>310</v>
      </c>
      <c r="C108" s="81"/>
      <c r="D108" s="82"/>
      <c r="E108" s="82"/>
      <c r="F108" s="82"/>
      <c r="G108" s="83"/>
      <c r="H108" s="83"/>
    </row>
    <row r="109" spans="1:244" ht="16.5" customHeight="1">
      <c r="A109" s="72" t="s">
        <v>334</v>
      </c>
      <c r="B109" s="76" t="s">
        <v>335</v>
      </c>
      <c r="C109" s="81">
        <f t="shared" ref="C109:H109" si="36">C110+C111+C112+C113+C114+C115+C116+C117+C118+C119</f>
        <v>0</v>
      </c>
      <c r="D109" s="81">
        <f t="shared" si="36"/>
        <v>200000</v>
      </c>
      <c r="E109" s="81">
        <f t="shared" si="36"/>
        <v>187000</v>
      </c>
      <c r="F109" s="81">
        <f t="shared" si="36"/>
        <v>0</v>
      </c>
      <c r="G109" s="81">
        <f t="shared" si="36"/>
        <v>186048</v>
      </c>
      <c r="H109" s="81">
        <f t="shared" si="36"/>
        <v>186048</v>
      </c>
    </row>
    <row r="110" spans="1:244">
      <c r="A110" s="79"/>
      <c r="B110" s="80" t="s">
        <v>326</v>
      </c>
      <c r="C110" s="81"/>
      <c r="D110" s="82">
        <v>180000</v>
      </c>
      <c r="E110" s="82">
        <v>178000</v>
      </c>
      <c r="F110" s="82"/>
      <c r="G110" s="83">
        <v>177920</v>
      </c>
      <c r="H110" s="83">
        <v>177920</v>
      </c>
    </row>
    <row r="111" spans="1:244" ht="30">
      <c r="A111" s="79"/>
      <c r="B111" s="103" t="s">
        <v>336</v>
      </c>
      <c r="C111" s="81"/>
      <c r="D111" s="82">
        <v>2000</v>
      </c>
      <c r="E111" s="82">
        <v>4000</v>
      </c>
      <c r="F111" s="82"/>
      <c r="G111" s="83">
        <v>3578</v>
      </c>
      <c r="H111" s="83">
        <v>3578</v>
      </c>
    </row>
    <row r="112" spans="1:244" ht="16.5" customHeight="1">
      <c r="A112" s="79"/>
      <c r="B112" s="104" t="s">
        <v>337</v>
      </c>
      <c r="C112" s="81"/>
      <c r="D112" s="82">
        <v>18000</v>
      </c>
      <c r="E112" s="82">
        <v>5000</v>
      </c>
      <c r="F112" s="82"/>
      <c r="G112" s="83">
        <v>4550</v>
      </c>
      <c r="H112" s="83">
        <v>4550</v>
      </c>
    </row>
    <row r="113" spans="1:244" ht="30">
      <c r="A113" s="79"/>
      <c r="B113" s="104" t="s">
        <v>338</v>
      </c>
      <c r="C113" s="81"/>
      <c r="D113" s="82"/>
      <c r="E113" s="82"/>
      <c r="F113" s="82"/>
      <c r="G113" s="83"/>
      <c r="H113" s="83"/>
    </row>
    <row r="114" spans="1:244" ht="16.5" customHeight="1">
      <c r="A114" s="79"/>
      <c r="B114" s="104" t="s">
        <v>339</v>
      </c>
      <c r="C114" s="81"/>
      <c r="D114" s="82"/>
      <c r="E114" s="82"/>
      <c r="F114" s="82"/>
      <c r="G114" s="83"/>
      <c r="H114" s="83"/>
    </row>
    <row r="115" spans="1:244" ht="16.5" customHeight="1">
      <c r="A115" s="79"/>
      <c r="B115" s="80" t="s">
        <v>323</v>
      </c>
      <c r="C115" s="81"/>
      <c r="D115" s="82"/>
      <c r="E115" s="82"/>
      <c r="F115" s="82"/>
      <c r="G115" s="83"/>
      <c r="H115" s="83"/>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c r="GE115" s="75"/>
      <c r="GF115" s="75"/>
      <c r="GG115" s="75"/>
      <c r="GH115" s="75"/>
      <c r="GI115" s="75"/>
      <c r="GJ115" s="75"/>
      <c r="GK115" s="75"/>
      <c r="GL115" s="75"/>
      <c r="GM115" s="75"/>
      <c r="GN115" s="75"/>
      <c r="GO115" s="75"/>
      <c r="GP115" s="75"/>
      <c r="GQ115" s="75"/>
      <c r="GR115" s="75"/>
      <c r="GS115" s="75"/>
      <c r="GT115" s="75"/>
      <c r="GU115" s="75"/>
      <c r="GV115" s="75"/>
      <c r="GW115" s="75"/>
      <c r="GX115" s="75"/>
      <c r="GY115" s="75"/>
      <c r="GZ115" s="75"/>
      <c r="HA115" s="75"/>
      <c r="HB115" s="75"/>
      <c r="HC115" s="75"/>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row>
    <row r="116" spans="1:244" ht="16.5" customHeight="1">
      <c r="A116" s="79"/>
      <c r="B116" s="104" t="s">
        <v>340</v>
      </c>
      <c r="C116" s="81"/>
      <c r="D116" s="82"/>
      <c r="E116" s="82"/>
      <c r="F116" s="82"/>
      <c r="G116" s="105"/>
      <c r="H116" s="10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c r="GE116" s="75"/>
      <c r="GF116" s="75"/>
      <c r="GG116" s="75"/>
      <c r="GH116" s="75"/>
      <c r="GI116" s="75"/>
      <c r="GJ116" s="75"/>
      <c r="GK116" s="75"/>
      <c r="GL116" s="75"/>
      <c r="GM116" s="75"/>
      <c r="GN116" s="75"/>
      <c r="GO116" s="75"/>
      <c r="GP116" s="75"/>
      <c r="GQ116" s="75"/>
      <c r="GR116" s="75"/>
      <c r="GS116" s="75"/>
      <c r="GT116" s="75"/>
      <c r="GU116" s="75"/>
      <c r="GV116" s="75"/>
      <c r="GW116" s="75"/>
      <c r="GX116" s="75"/>
      <c r="GY116" s="75"/>
      <c r="GZ116" s="75"/>
      <c r="HA116" s="75"/>
      <c r="HB116" s="75"/>
      <c r="HC116" s="75"/>
      <c r="HD116" s="75"/>
      <c r="HE116" s="75"/>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c r="ID116" s="75"/>
      <c r="IE116" s="75"/>
      <c r="IF116" s="75"/>
      <c r="IG116" s="75"/>
      <c r="IH116" s="75"/>
      <c r="II116" s="75"/>
      <c r="IJ116" s="75"/>
    </row>
    <row r="117" spans="1:244">
      <c r="A117" s="79"/>
      <c r="B117" s="106" t="s">
        <v>341</v>
      </c>
      <c r="C117" s="81"/>
      <c r="D117" s="82"/>
      <c r="E117" s="82"/>
      <c r="F117" s="82"/>
      <c r="G117" s="105"/>
      <c r="H117" s="10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row>
    <row r="118" spans="1:244" s="75" customFormat="1" ht="30">
      <c r="A118" s="79"/>
      <c r="B118" s="106" t="s">
        <v>342</v>
      </c>
      <c r="C118" s="81"/>
      <c r="D118" s="82"/>
      <c r="E118" s="82"/>
      <c r="F118" s="82"/>
      <c r="G118" s="105"/>
      <c r="H118" s="105"/>
    </row>
    <row r="119" spans="1:244" s="75" customFormat="1" ht="30">
      <c r="A119" s="79"/>
      <c r="B119" s="107" t="s">
        <v>343</v>
      </c>
      <c r="C119" s="81">
        <f t="shared" ref="C119:H119" si="37">C120+C121+C122+C123</f>
        <v>0</v>
      </c>
      <c r="D119" s="81">
        <f t="shared" si="37"/>
        <v>0</v>
      </c>
      <c r="E119" s="81">
        <f t="shared" si="37"/>
        <v>0</v>
      </c>
      <c r="F119" s="81">
        <f t="shared" si="37"/>
        <v>0</v>
      </c>
      <c r="G119" s="81">
        <f t="shared" si="37"/>
        <v>0</v>
      </c>
      <c r="H119" s="81">
        <f t="shared" si="37"/>
        <v>0</v>
      </c>
    </row>
    <row r="120" spans="1:244" s="75" customFormat="1">
      <c r="A120" s="79"/>
      <c r="B120" s="108" t="s">
        <v>344</v>
      </c>
      <c r="C120" s="81"/>
      <c r="D120" s="82"/>
      <c r="E120" s="82"/>
      <c r="F120" s="82"/>
      <c r="G120" s="105"/>
      <c r="H120" s="105"/>
    </row>
    <row r="121" spans="1:244" s="75" customFormat="1" ht="30">
      <c r="A121" s="79"/>
      <c r="B121" s="108" t="s">
        <v>345</v>
      </c>
      <c r="C121" s="81"/>
      <c r="D121" s="82"/>
      <c r="E121" s="82"/>
      <c r="F121" s="82"/>
      <c r="G121" s="105"/>
      <c r="H121" s="105"/>
    </row>
    <row r="122" spans="1:244" s="75" customFormat="1" ht="30">
      <c r="A122" s="79"/>
      <c r="B122" s="108" t="s">
        <v>346</v>
      </c>
      <c r="C122" s="81"/>
      <c r="D122" s="82"/>
      <c r="E122" s="82"/>
      <c r="F122" s="82"/>
      <c r="G122" s="105"/>
      <c r="H122" s="105"/>
    </row>
    <row r="123" spans="1:244" s="75" customFormat="1" ht="30">
      <c r="A123" s="79"/>
      <c r="B123" s="108" t="s">
        <v>347</v>
      </c>
      <c r="C123" s="81"/>
      <c r="D123" s="82"/>
      <c r="E123" s="82"/>
      <c r="F123" s="82"/>
      <c r="G123" s="105"/>
      <c r="H123" s="105"/>
    </row>
    <row r="124" spans="1:244" s="75" customFormat="1">
      <c r="A124" s="79"/>
      <c r="B124" s="84" t="s">
        <v>310</v>
      </c>
      <c r="C124" s="81"/>
      <c r="D124" s="82"/>
      <c r="E124" s="82"/>
      <c r="F124" s="82"/>
      <c r="G124" s="105"/>
      <c r="H124" s="105"/>
    </row>
    <row r="125" spans="1:244" s="75" customFormat="1">
      <c r="A125" s="79" t="s">
        <v>348</v>
      </c>
      <c r="B125" s="84" t="s">
        <v>349</v>
      </c>
      <c r="C125" s="74"/>
      <c r="D125" s="82">
        <v>1853000</v>
      </c>
      <c r="E125" s="82">
        <v>1853000</v>
      </c>
      <c r="F125" s="82"/>
      <c r="G125" s="83">
        <v>1642063</v>
      </c>
      <c r="H125" s="83">
        <v>1642063</v>
      </c>
    </row>
    <row r="126" spans="1:244" s="75" customFormat="1" ht="16.5" customHeight="1">
      <c r="A126" s="79"/>
      <c r="B126" s="84" t="s">
        <v>310</v>
      </c>
      <c r="C126" s="74"/>
      <c r="D126" s="82"/>
      <c r="E126" s="82"/>
      <c r="F126" s="82"/>
      <c r="G126" s="83"/>
      <c r="H126" s="83"/>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row>
    <row r="127" spans="1:244" s="75" customFormat="1" ht="16.5" customHeight="1">
      <c r="A127" s="79" t="s">
        <v>350</v>
      </c>
      <c r="B127" s="84" t="s">
        <v>351</v>
      </c>
      <c r="C127" s="81"/>
      <c r="D127" s="82">
        <v>266000</v>
      </c>
      <c r="E127" s="82">
        <v>266000</v>
      </c>
      <c r="F127" s="82"/>
      <c r="G127" s="93">
        <v>266000</v>
      </c>
      <c r="H127" s="93">
        <v>266000</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row>
    <row r="128" spans="1:244" s="75" customFormat="1" ht="16.5" customHeight="1">
      <c r="A128" s="79"/>
      <c r="B128" s="84" t="s">
        <v>310</v>
      </c>
      <c r="C128" s="81"/>
      <c r="D128" s="82"/>
      <c r="E128" s="82"/>
      <c r="F128" s="82"/>
      <c r="G128" s="93"/>
      <c r="H128" s="93"/>
      <c r="I128" s="60"/>
    </row>
    <row r="129" spans="1:244" ht="16.5" customHeight="1">
      <c r="A129" s="72" t="s">
        <v>352</v>
      </c>
      <c r="B129" s="76" t="s">
        <v>353</v>
      </c>
      <c r="C129" s="77">
        <f t="shared" ref="C129:H129" si="38">+C130+C134+C136+C140+C146</f>
        <v>0</v>
      </c>
      <c r="D129" s="77">
        <f t="shared" si="38"/>
        <v>5397000</v>
      </c>
      <c r="E129" s="77">
        <f t="shared" si="38"/>
        <v>5396000</v>
      </c>
      <c r="F129" s="77">
        <f t="shared" si="38"/>
        <v>0</v>
      </c>
      <c r="G129" s="77">
        <f t="shared" si="38"/>
        <v>4880390</v>
      </c>
      <c r="H129" s="77">
        <f t="shared" si="38"/>
        <v>4880390</v>
      </c>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75"/>
      <c r="FJ129" s="75"/>
      <c r="FK129" s="75"/>
      <c r="FL129" s="75"/>
      <c r="FM129" s="75"/>
      <c r="FN129" s="75"/>
      <c r="FO129" s="75"/>
      <c r="FP129" s="75"/>
      <c r="FQ129" s="75"/>
      <c r="FR129" s="75"/>
      <c r="FS129" s="75"/>
      <c r="FT129" s="75"/>
      <c r="FU129" s="75"/>
      <c r="FV129" s="75"/>
      <c r="FW129" s="75"/>
      <c r="FX129" s="75"/>
      <c r="FY129" s="75"/>
      <c r="FZ129" s="75"/>
      <c r="GA129" s="75"/>
      <c r="GB129" s="75"/>
      <c r="GC129" s="75"/>
      <c r="GD129" s="75"/>
      <c r="GE129" s="75"/>
      <c r="GF129" s="75"/>
      <c r="GG129" s="75"/>
      <c r="GH129" s="75"/>
      <c r="GI129" s="75"/>
      <c r="GJ129" s="75"/>
      <c r="GK129" s="75"/>
      <c r="GL129" s="75"/>
      <c r="GM129" s="75"/>
      <c r="GN129" s="75"/>
      <c r="GO129" s="75"/>
      <c r="GP129" s="75"/>
      <c r="GQ129" s="75"/>
      <c r="GR129" s="75"/>
      <c r="GS129" s="75"/>
      <c r="GT129" s="75"/>
      <c r="GU129" s="75"/>
      <c r="GV129" s="75"/>
      <c r="GW129" s="75"/>
      <c r="GX129" s="75"/>
      <c r="GY129" s="75"/>
      <c r="GZ129" s="75"/>
      <c r="HA129" s="75"/>
      <c r="HB129" s="75"/>
      <c r="HC129" s="75"/>
      <c r="HD129" s="75"/>
      <c r="HE129" s="75"/>
      <c r="HF129" s="75"/>
      <c r="HG129" s="75"/>
      <c r="HH129" s="75"/>
      <c r="HI129" s="75"/>
      <c r="HJ129" s="75"/>
      <c r="HK129" s="75"/>
      <c r="HL129" s="75"/>
      <c r="HM129" s="75"/>
      <c r="HN129" s="75"/>
      <c r="HO129" s="75"/>
      <c r="HP129" s="75"/>
      <c r="HQ129" s="75"/>
      <c r="HR129" s="75"/>
      <c r="HS129" s="75"/>
      <c r="HT129" s="75"/>
      <c r="HU129" s="75"/>
      <c r="HV129" s="75"/>
      <c r="HW129" s="75"/>
      <c r="HX129" s="75"/>
      <c r="HY129" s="75"/>
      <c r="HZ129" s="75"/>
      <c r="IA129" s="75"/>
      <c r="IB129" s="75"/>
      <c r="IC129" s="75"/>
      <c r="ID129" s="75"/>
      <c r="IE129" s="75"/>
      <c r="IF129" s="75"/>
      <c r="IG129" s="75"/>
      <c r="IH129" s="75"/>
      <c r="II129" s="75"/>
      <c r="IJ129" s="75"/>
    </row>
    <row r="130" spans="1:244" ht="16.5" customHeight="1">
      <c r="A130" s="72" t="s">
        <v>354</v>
      </c>
      <c r="B130" s="76" t="s">
        <v>355</v>
      </c>
      <c r="C130" s="74">
        <f t="shared" ref="C130:H130" si="39">+C131+C132</f>
        <v>0</v>
      </c>
      <c r="D130" s="74">
        <f t="shared" si="39"/>
        <v>3276000</v>
      </c>
      <c r="E130" s="74">
        <f t="shared" si="39"/>
        <v>3276000</v>
      </c>
      <c r="F130" s="74">
        <f t="shared" si="39"/>
        <v>0</v>
      </c>
      <c r="G130" s="74">
        <f t="shared" si="39"/>
        <v>2946304</v>
      </c>
      <c r="H130" s="74">
        <f t="shared" si="39"/>
        <v>2946304</v>
      </c>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75"/>
      <c r="FJ130" s="75"/>
      <c r="FK130" s="75"/>
      <c r="FL130" s="75"/>
      <c r="FM130" s="75"/>
      <c r="FN130" s="75"/>
      <c r="FO130" s="75"/>
      <c r="FP130" s="75"/>
      <c r="FQ130" s="75"/>
      <c r="FR130" s="75"/>
      <c r="FS130" s="75"/>
      <c r="FT130" s="75"/>
      <c r="FU130" s="75"/>
      <c r="FV130" s="75"/>
      <c r="FW130" s="75"/>
      <c r="FX130" s="75"/>
      <c r="FY130" s="75"/>
      <c r="FZ130" s="75"/>
      <c r="GA130" s="75"/>
      <c r="GB130" s="75"/>
      <c r="GC130" s="75"/>
      <c r="GD130" s="75"/>
      <c r="GE130" s="75"/>
      <c r="GF130" s="75"/>
      <c r="GG130" s="75"/>
      <c r="GH130" s="75"/>
      <c r="GI130" s="75"/>
      <c r="GJ130" s="75"/>
      <c r="GK130" s="75"/>
      <c r="GL130" s="75"/>
      <c r="GM130" s="75"/>
      <c r="GN130" s="75"/>
      <c r="GO130" s="75"/>
      <c r="GP130" s="75"/>
      <c r="GQ130" s="75"/>
      <c r="GR130" s="75"/>
      <c r="GS130" s="75"/>
      <c r="GT130" s="75"/>
      <c r="GU130" s="75"/>
      <c r="GV130" s="75"/>
      <c r="GW130" s="75"/>
      <c r="GX130" s="75"/>
      <c r="GY130" s="75"/>
      <c r="GZ130" s="75"/>
      <c r="HA130" s="75"/>
      <c r="HB130" s="75"/>
      <c r="HC130" s="75"/>
      <c r="HD130" s="75"/>
      <c r="HE130" s="75"/>
      <c r="HF130" s="75"/>
      <c r="HG130" s="75"/>
      <c r="HH130" s="75"/>
      <c r="HI130" s="75"/>
      <c r="HJ130" s="75"/>
      <c r="HK130" s="75"/>
      <c r="HL130" s="75"/>
      <c r="HM130" s="75"/>
      <c r="HN130" s="75"/>
      <c r="HO130" s="75"/>
      <c r="HP130" s="75"/>
      <c r="HQ130" s="75"/>
      <c r="HR130" s="75"/>
      <c r="HS130" s="75"/>
      <c r="HT130" s="75"/>
      <c r="HU130" s="75"/>
      <c r="HV130" s="75"/>
      <c r="HW130" s="75"/>
      <c r="HX130" s="75"/>
      <c r="HY130" s="75"/>
      <c r="HZ130" s="75"/>
      <c r="IA130" s="75"/>
      <c r="IB130" s="75"/>
      <c r="IC130" s="75"/>
      <c r="ID130" s="75"/>
      <c r="IE130" s="75"/>
      <c r="IF130" s="75"/>
      <c r="IG130" s="75"/>
      <c r="IH130" s="75"/>
      <c r="II130" s="75"/>
      <c r="IJ130" s="75"/>
    </row>
    <row r="131" spans="1:244" s="75" customFormat="1" ht="16.5" customHeight="1">
      <c r="A131" s="79"/>
      <c r="B131" s="109" t="s">
        <v>356</v>
      </c>
      <c r="C131" s="81"/>
      <c r="D131" s="82">
        <v>2771000</v>
      </c>
      <c r="E131" s="82">
        <v>2771000</v>
      </c>
      <c r="F131" s="82"/>
      <c r="G131" s="83">
        <v>2441304</v>
      </c>
      <c r="H131" s="83">
        <v>2441304</v>
      </c>
    </row>
    <row r="132" spans="1:244" s="75" customFormat="1" ht="16.5" customHeight="1">
      <c r="A132" s="79"/>
      <c r="B132" s="109" t="s">
        <v>357</v>
      </c>
      <c r="C132" s="81"/>
      <c r="D132" s="82">
        <v>505000</v>
      </c>
      <c r="E132" s="82">
        <v>505000</v>
      </c>
      <c r="F132" s="82"/>
      <c r="G132" s="110">
        <v>505000</v>
      </c>
      <c r="H132" s="110">
        <v>505000</v>
      </c>
    </row>
    <row r="133" spans="1:244" s="75" customFormat="1" ht="16.5" customHeight="1">
      <c r="A133" s="79"/>
      <c r="B133" s="84" t="s">
        <v>310</v>
      </c>
      <c r="C133" s="81"/>
      <c r="D133" s="82"/>
      <c r="E133" s="82"/>
      <c r="F133" s="82"/>
      <c r="G133" s="110">
        <v>-5003</v>
      </c>
      <c r="H133" s="110">
        <v>-5003</v>
      </c>
    </row>
    <row r="134" spans="1:244" s="75" customFormat="1" ht="16.5" customHeight="1">
      <c r="A134" s="79" t="s">
        <v>358</v>
      </c>
      <c r="B134" s="111" t="s">
        <v>359</v>
      </c>
      <c r="C134" s="81"/>
      <c r="D134" s="82">
        <v>1081000</v>
      </c>
      <c r="E134" s="82">
        <v>1081000</v>
      </c>
      <c r="F134" s="82"/>
      <c r="G134" s="81">
        <v>905500</v>
      </c>
      <c r="H134" s="81">
        <v>905500</v>
      </c>
    </row>
    <row r="135" spans="1:244" s="75" customFormat="1" ht="16.5" customHeight="1">
      <c r="A135" s="79"/>
      <c r="B135" s="84" t="s">
        <v>310</v>
      </c>
      <c r="C135" s="81"/>
      <c r="D135" s="82"/>
      <c r="E135" s="82"/>
      <c r="F135" s="82"/>
      <c r="G135" s="110"/>
      <c r="H135" s="110"/>
    </row>
    <row r="136" spans="1:244" s="75" customFormat="1" ht="16.5" customHeight="1">
      <c r="A136" s="72" t="s">
        <v>360</v>
      </c>
      <c r="B136" s="112" t="s">
        <v>361</v>
      </c>
      <c r="C136" s="81">
        <f t="shared" ref="C136:H136" si="40">+C137+C138</f>
        <v>0</v>
      </c>
      <c r="D136" s="81">
        <f t="shared" si="40"/>
        <v>142000</v>
      </c>
      <c r="E136" s="81">
        <f t="shared" si="40"/>
        <v>142000</v>
      </c>
      <c r="F136" s="81">
        <f t="shared" si="40"/>
        <v>0</v>
      </c>
      <c r="G136" s="81">
        <f t="shared" si="40"/>
        <v>137946</v>
      </c>
      <c r="H136" s="81">
        <f t="shared" si="40"/>
        <v>137946</v>
      </c>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row>
    <row r="137" spans="1:244" s="75" customFormat="1" ht="16.5" customHeight="1">
      <c r="A137" s="79"/>
      <c r="B137" s="109" t="s">
        <v>356</v>
      </c>
      <c r="C137" s="81"/>
      <c r="D137" s="82">
        <v>142000</v>
      </c>
      <c r="E137" s="82">
        <v>142000</v>
      </c>
      <c r="F137" s="82"/>
      <c r="G137" s="83">
        <v>137946</v>
      </c>
      <c r="H137" s="83">
        <v>137946</v>
      </c>
      <c r="I137" s="60"/>
      <c r="J137" s="113"/>
      <c r="K137" s="113"/>
      <c r="L137" s="113"/>
      <c r="M137" s="113"/>
      <c r="N137" s="113"/>
      <c r="O137" s="113"/>
      <c r="P137" s="113"/>
      <c r="Q137" s="113"/>
      <c r="R137" s="113"/>
      <c r="S137" s="113"/>
      <c r="T137" s="113"/>
      <c r="U137" s="113"/>
      <c r="V137" s="113"/>
      <c r="W137" s="113"/>
      <c r="X137" s="113"/>
      <c r="Y137" s="113"/>
      <c r="Z137" s="113"/>
      <c r="AA137" s="113"/>
      <c r="AB137" s="113"/>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row>
    <row r="138" spans="1:244" s="75" customFormat="1" ht="16.5" customHeight="1">
      <c r="A138" s="79"/>
      <c r="B138" s="109" t="s">
        <v>362</v>
      </c>
      <c r="C138" s="81"/>
      <c r="D138" s="82"/>
      <c r="E138" s="82"/>
      <c r="F138" s="82"/>
      <c r="G138" s="83"/>
      <c r="H138" s="83"/>
      <c r="I138" s="113"/>
      <c r="J138" s="61"/>
      <c r="K138" s="61"/>
      <c r="L138" s="61"/>
      <c r="M138" s="61"/>
      <c r="N138" s="61"/>
      <c r="O138" s="61"/>
      <c r="P138" s="61"/>
      <c r="Q138" s="61"/>
      <c r="R138" s="61"/>
      <c r="S138" s="61"/>
      <c r="T138" s="61"/>
      <c r="U138" s="61"/>
      <c r="V138" s="61"/>
      <c r="W138" s="61"/>
      <c r="X138" s="61"/>
      <c r="Y138" s="61"/>
      <c r="Z138" s="61"/>
      <c r="AA138" s="61"/>
      <c r="AB138" s="61"/>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row>
    <row r="139" spans="1:244" ht="16.5" customHeight="1">
      <c r="A139" s="79"/>
      <c r="B139" s="84" t="s">
        <v>310</v>
      </c>
      <c r="C139" s="81"/>
      <c r="D139" s="82"/>
      <c r="E139" s="82"/>
      <c r="F139" s="82"/>
      <c r="G139" s="83"/>
      <c r="H139" s="83"/>
      <c r="I139" s="61"/>
    </row>
    <row r="140" spans="1:244" ht="16.5" customHeight="1">
      <c r="A140" s="72" t="s">
        <v>363</v>
      </c>
      <c r="B140" s="112" t="s">
        <v>364</v>
      </c>
      <c r="C140" s="74">
        <f t="shared" ref="C140:H140" si="41">+C141+C142+C143+C144</f>
        <v>0</v>
      </c>
      <c r="D140" s="74">
        <f t="shared" si="41"/>
        <v>769000</v>
      </c>
      <c r="E140" s="74">
        <f t="shared" si="41"/>
        <v>768000</v>
      </c>
      <c r="F140" s="74">
        <f t="shared" si="41"/>
        <v>0</v>
      </c>
      <c r="G140" s="74">
        <f t="shared" si="41"/>
        <v>767320</v>
      </c>
      <c r="H140" s="74">
        <f t="shared" si="41"/>
        <v>767320</v>
      </c>
    </row>
    <row r="141" spans="1:244">
      <c r="A141" s="79"/>
      <c r="B141" s="80" t="s">
        <v>365</v>
      </c>
      <c r="C141" s="81"/>
      <c r="D141" s="82">
        <v>767000</v>
      </c>
      <c r="E141" s="82">
        <v>767000</v>
      </c>
      <c r="F141" s="82"/>
      <c r="G141" s="83">
        <v>767000</v>
      </c>
      <c r="H141" s="83">
        <v>767000</v>
      </c>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c r="FU141" s="75"/>
      <c r="FV141" s="75"/>
      <c r="FW141" s="75"/>
      <c r="FX141" s="75"/>
      <c r="FY141" s="75"/>
      <c r="FZ141" s="75"/>
      <c r="GA141" s="75"/>
      <c r="GB141" s="75"/>
      <c r="GC141" s="75"/>
      <c r="GD141" s="75"/>
      <c r="GE141" s="75"/>
      <c r="GF141" s="75"/>
      <c r="GG141" s="75"/>
      <c r="GH141" s="75"/>
      <c r="GI141" s="75"/>
      <c r="GJ141" s="75"/>
      <c r="GK141" s="75"/>
      <c r="GL141" s="75"/>
      <c r="GM141" s="75"/>
      <c r="GN141" s="75"/>
      <c r="GO141" s="75"/>
      <c r="GP141" s="75"/>
      <c r="GQ141" s="75"/>
      <c r="GR141" s="75"/>
      <c r="GS141" s="75"/>
      <c r="GT141" s="75"/>
      <c r="GU141" s="75"/>
      <c r="GV141" s="75"/>
      <c r="GW141" s="75"/>
      <c r="GX141" s="75"/>
      <c r="GY141" s="75"/>
      <c r="GZ141" s="75"/>
      <c r="HA141" s="75"/>
      <c r="HB141" s="75"/>
      <c r="HC141" s="75"/>
      <c r="HD141" s="75"/>
      <c r="HE141" s="75"/>
      <c r="HF141" s="75"/>
      <c r="HG141" s="75"/>
      <c r="HH141" s="75"/>
      <c r="HI141" s="75"/>
      <c r="HJ141" s="75"/>
      <c r="HK141" s="75"/>
      <c r="HL141" s="75"/>
      <c r="HM141" s="75"/>
      <c r="HN141" s="75"/>
      <c r="HO141" s="75"/>
      <c r="HP141" s="75"/>
      <c r="HQ141" s="75"/>
      <c r="HR141" s="75"/>
      <c r="HS141" s="75"/>
      <c r="HT141" s="75"/>
      <c r="HU141" s="75"/>
      <c r="HV141" s="75"/>
      <c r="HW141" s="75"/>
      <c r="HX141" s="75"/>
      <c r="HY141" s="75"/>
      <c r="HZ141" s="75"/>
      <c r="IA141" s="75"/>
      <c r="IB141" s="75"/>
      <c r="IC141" s="75"/>
      <c r="ID141" s="75"/>
      <c r="IE141" s="75"/>
      <c r="IF141" s="75"/>
      <c r="IG141" s="75"/>
      <c r="IH141" s="75"/>
      <c r="II141" s="75"/>
      <c r="IJ141" s="75"/>
    </row>
    <row r="142" spans="1:244" ht="30">
      <c r="A142" s="79"/>
      <c r="B142" s="80" t="s">
        <v>366</v>
      </c>
      <c r="C142" s="81"/>
      <c r="D142" s="82"/>
      <c r="E142" s="82"/>
      <c r="F142" s="82"/>
      <c r="G142" s="83"/>
      <c r="H142" s="83"/>
      <c r="I142" s="75"/>
    </row>
    <row r="143" spans="1:244" ht="30">
      <c r="A143" s="79"/>
      <c r="B143" s="80" t="s">
        <v>367</v>
      </c>
      <c r="C143" s="81"/>
      <c r="D143" s="82">
        <v>2000</v>
      </c>
      <c r="E143" s="82">
        <v>1000</v>
      </c>
      <c r="F143" s="82"/>
      <c r="G143" s="83">
        <v>320</v>
      </c>
      <c r="H143" s="83">
        <v>320</v>
      </c>
    </row>
    <row r="144" spans="1:244" s="75" customFormat="1" ht="30">
      <c r="A144" s="79"/>
      <c r="B144" s="80" t="s">
        <v>368</v>
      </c>
      <c r="C144" s="81"/>
      <c r="D144" s="82"/>
      <c r="E144" s="82"/>
      <c r="F144" s="82"/>
      <c r="G144" s="83"/>
      <c r="H144" s="83"/>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row>
    <row r="145" spans="1:8">
      <c r="A145" s="79"/>
      <c r="B145" s="84" t="s">
        <v>310</v>
      </c>
      <c r="C145" s="81"/>
      <c r="D145" s="82"/>
      <c r="E145" s="82"/>
      <c r="F145" s="82"/>
      <c r="G145" s="83"/>
      <c r="H145" s="83"/>
    </row>
    <row r="146" spans="1:8" ht="16.5" customHeight="1">
      <c r="A146" s="72" t="s">
        <v>369</v>
      </c>
      <c r="B146" s="112" t="s">
        <v>370</v>
      </c>
      <c r="C146" s="81">
        <f t="shared" ref="C146:H146" si="42">+C147+C148</f>
        <v>0</v>
      </c>
      <c r="D146" s="81">
        <f t="shared" si="42"/>
        <v>129000</v>
      </c>
      <c r="E146" s="81">
        <f t="shared" si="42"/>
        <v>129000</v>
      </c>
      <c r="F146" s="81">
        <f t="shared" si="42"/>
        <v>0</v>
      </c>
      <c r="G146" s="81">
        <f t="shared" si="42"/>
        <v>123320</v>
      </c>
      <c r="H146" s="81">
        <f t="shared" si="42"/>
        <v>123320</v>
      </c>
    </row>
    <row r="147" spans="1:8" ht="16.5" customHeight="1">
      <c r="A147" s="72"/>
      <c r="B147" s="109" t="s">
        <v>356</v>
      </c>
      <c r="C147" s="81"/>
      <c r="D147" s="82">
        <v>129000</v>
      </c>
      <c r="E147" s="82">
        <v>129000</v>
      </c>
      <c r="F147" s="82"/>
      <c r="G147" s="83">
        <v>123320</v>
      </c>
      <c r="H147" s="83">
        <v>123320</v>
      </c>
    </row>
    <row r="148" spans="1:8" ht="16.5" customHeight="1">
      <c r="A148" s="79"/>
      <c r="B148" s="109" t="s">
        <v>362</v>
      </c>
      <c r="C148" s="81"/>
      <c r="D148" s="82"/>
      <c r="E148" s="82"/>
      <c r="F148" s="82"/>
      <c r="G148" s="83"/>
      <c r="H148" s="83"/>
    </row>
    <row r="149" spans="1:8" ht="16.5" customHeight="1">
      <c r="A149" s="79"/>
      <c r="B149" s="84" t="s">
        <v>310</v>
      </c>
      <c r="C149" s="81"/>
      <c r="D149" s="82"/>
      <c r="E149" s="82"/>
      <c r="F149" s="82"/>
      <c r="G149" s="83"/>
      <c r="H149" s="83"/>
    </row>
    <row r="150" spans="1:8" ht="16.5" customHeight="1">
      <c r="A150" s="72" t="s">
        <v>371</v>
      </c>
      <c r="B150" s="84" t="s">
        <v>372</v>
      </c>
      <c r="C150" s="81"/>
      <c r="D150" s="82"/>
      <c r="E150" s="82"/>
      <c r="F150" s="82"/>
      <c r="G150" s="101"/>
      <c r="H150" s="101"/>
    </row>
    <row r="151" spans="1:8" ht="16.5" customHeight="1">
      <c r="A151" s="72"/>
      <c r="B151" s="84" t="s">
        <v>310</v>
      </c>
      <c r="C151" s="81"/>
      <c r="D151" s="82"/>
      <c r="E151" s="82"/>
      <c r="F151" s="82"/>
      <c r="G151" s="101"/>
      <c r="H151" s="101"/>
    </row>
    <row r="152" spans="1:8" ht="16.5" customHeight="1">
      <c r="A152" s="72" t="s">
        <v>373</v>
      </c>
      <c r="B152" s="76" t="s">
        <v>374</v>
      </c>
      <c r="C152" s="77">
        <f t="shared" ref="C152:H152" si="43">+C153+C159</f>
        <v>0</v>
      </c>
      <c r="D152" s="77">
        <f t="shared" si="43"/>
        <v>11629000</v>
      </c>
      <c r="E152" s="77">
        <f t="shared" si="43"/>
        <v>10865000</v>
      </c>
      <c r="F152" s="77">
        <f t="shared" si="43"/>
        <v>0</v>
      </c>
      <c r="G152" s="77">
        <f t="shared" si="43"/>
        <v>10864395</v>
      </c>
      <c r="H152" s="77">
        <f t="shared" si="43"/>
        <v>10864395</v>
      </c>
    </row>
    <row r="153" spans="1:8" ht="16.5" customHeight="1">
      <c r="A153" s="79" t="s">
        <v>375</v>
      </c>
      <c r="B153" s="76" t="s">
        <v>376</v>
      </c>
      <c r="C153" s="81">
        <f t="shared" ref="C153:H153" si="44">C154+C156+C155+C157</f>
        <v>0</v>
      </c>
      <c r="D153" s="81">
        <f t="shared" si="44"/>
        <v>11629000</v>
      </c>
      <c r="E153" s="81">
        <f t="shared" si="44"/>
        <v>10865000</v>
      </c>
      <c r="F153" s="81">
        <f t="shared" si="44"/>
        <v>0</v>
      </c>
      <c r="G153" s="81">
        <f t="shared" si="44"/>
        <v>10864395</v>
      </c>
      <c r="H153" s="81">
        <f t="shared" si="44"/>
        <v>10864395</v>
      </c>
    </row>
    <row r="154" spans="1:8">
      <c r="A154" s="79"/>
      <c r="B154" s="80" t="s">
        <v>316</v>
      </c>
      <c r="C154" s="81"/>
      <c r="D154" s="82">
        <v>11629000</v>
      </c>
      <c r="E154" s="82">
        <v>10865000</v>
      </c>
      <c r="F154" s="82"/>
      <c r="G154" s="83">
        <v>10864395</v>
      </c>
      <c r="H154" s="83">
        <v>10864395</v>
      </c>
    </row>
    <row r="155" spans="1:8" ht="45">
      <c r="A155" s="79"/>
      <c r="B155" s="80" t="s">
        <v>377</v>
      </c>
      <c r="C155" s="81"/>
      <c r="D155" s="82"/>
      <c r="E155" s="82"/>
      <c r="F155" s="82"/>
      <c r="G155" s="83"/>
      <c r="H155" s="83"/>
    </row>
    <row r="156" spans="1:8" ht="30">
      <c r="A156" s="79"/>
      <c r="B156" s="80" t="s">
        <v>378</v>
      </c>
      <c r="C156" s="81"/>
      <c r="D156" s="82"/>
      <c r="E156" s="82"/>
      <c r="F156" s="82"/>
      <c r="G156" s="101"/>
      <c r="H156" s="101"/>
    </row>
    <row r="157" spans="1:8">
      <c r="A157" s="79"/>
      <c r="B157" s="114" t="s">
        <v>379</v>
      </c>
      <c r="C157" s="81"/>
      <c r="D157" s="82"/>
      <c r="E157" s="82"/>
      <c r="F157" s="82"/>
      <c r="G157" s="83"/>
      <c r="H157" s="83"/>
    </row>
    <row r="158" spans="1:8">
      <c r="A158" s="79"/>
      <c r="B158" s="84" t="s">
        <v>310</v>
      </c>
      <c r="C158" s="81"/>
      <c r="D158" s="82"/>
      <c r="E158" s="82"/>
      <c r="F158" s="82"/>
      <c r="G158" s="83">
        <v>-2480</v>
      </c>
      <c r="H158" s="83">
        <v>-2480</v>
      </c>
    </row>
    <row r="159" spans="1:8" ht="16.5" customHeight="1">
      <c r="A159" s="79" t="s">
        <v>380</v>
      </c>
      <c r="B159" s="76" t="s">
        <v>381</v>
      </c>
      <c r="C159" s="81">
        <f t="shared" ref="C159:H159" si="45">C160+C161</f>
        <v>0</v>
      </c>
      <c r="D159" s="81">
        <f t="shared" si="45"/>
        <v>0</v>
      </c>
      <c r="E159" s="81">
        <f t="shared" si="45"/>
        <v>0</v>
      </c>
      <c r="F159" s="81">
        <f t="shared" si="45"/>
        <v>0</v>
      </c>
      <c r="G159" s="81">
        <f t="shared" si="45"/>
        <v>0</v>
      </c>
      <c r="H159" s="81">
        <f t="shared" si="45"/>
        <v>0</v>
      </c>
    </row>
    <row r="160" spans="1:8" ht="16.5" customHeight="1">
      <c r="A160" s="79"/>
      <c r="B160" s="80" t="s">
        <v>316</v>
      </c>
      <c r="C160" s="81"/>
      <c r="D160" s="82"/>
      <c r="E160" s="82"/>
      <c r="F160" s="82"/>
      <c r="G160" s="83"/>
      <c r="H160" s="83"/>
    </row>
    <row r="161" spans="1:8" ht="16.5" customHeight="1">
      <c r="A161" s="79"/>
      <c r="B161" s="115" t="s">
        <v>382</v>
      </c>
      <c r="C161" s="81"/>
      <c r="D161" s="82"/>
      <c r="E161" s="82"/>
      <c r="F161" s="82"/>
      <c r="G161" s="83"/>
      <c r="H161" s="83"/>
    </row>
    <row r="162" spans="1:8" ht="16.5" customHeight="1">
      <c r="A162" s="79"/>
      <c r="B162" s="84" t="s">
        <v>310</v>
      </c>
      <c r="C162" s="81"/>
      <c r="D162" s="82"/>
      <c r="E162" s="82"/>
      <c r="F162" s="82"/>
      <c r="G162" s="83"/>
      <c r="H162" s="83"/>
    </row>
    <row r="163" spans="1:8" ht="16.5" customHeight="1">
      <c r="A163" s="72" t="s">
        <v>383</v>
      </c>
      <c r="B163" s="84" t="s">
        <v>384</v>
      </c>
      <c r="C163" s="81"/>
      <c r="D163" s="82">
        <v>74000</v>
      </c>
      <c r="E163" s="82">
        <v>74000</v>
      </c>
      <c r="F163" s="82"/>
      <c r="G163" s="83">
        <v>71560</v>
      </c>
      <c r="H163" s="83">
        <v>71560</v>
      </c>
    </row>
    <row r="164" spans="1:8" ht="16.5" customHeight="1">
      <c r="A164" s="72"/>
      <c r="B164" s="84" t="s">
        <v>310</v>
      </c>
      <c r="C164" s="81"/>
      <c r="D164" s="82"/>
      <c r="E164" s="82"/>
      <c r="F164" s="82"/>
      <c r="G164" s="83"/>
      <c r="H164" s="83"/>
    </row>
    <row r="165" spans="1:8" ht="16.5" customHeight="1">
      <c r="A165" s="72" t="s">
        <v>385</v>
      </c>
      <c r="B165" s="84" t="s">
        <v>386</v>
      </c>
      <c r="C165" s="81"/>
      <c r="D165" s="82"/>
      <c r="E165" s="82"/>
      <c r="F165" s="82"/>
      <c r="G165" s="83"/>
      <c r="H165" s="83"/>
    </row>
    <row r="166" spans="1:8" ht="16.5" customHeight="1">
      <c r="A166" s="72"/>
      <c r="B166" s="84" t="s">
        <v>310</v>
      </c>
      <c r="C166" s="81"/>
      <c r="D166" s="82"/>
      <c r="E166" s="82"/>
      <c r="F166" s="82"/>
      <c r="G166" s="83"/>
      <c r="H166" s="83"/>
    </row>
    <row r="167" spans="1:8">
      <c r="A167" s="72"/>
      <c r="B167" s="76" t="s">
        <v>387</v>
      </c>
      <c r="C167" s="81">
        <f t="shared" ref="C167:H167" si="46">C86+C95+C108+C124+C126+C128+C133+C135+C139+C145+C149+C151+C158+C162+C164+C166</f>
        <v>0</v>
      </c>
      <c r="D167" s="81">
        <f t="shared" si="46"/>
        <v>0</v>
      </c>
      <c r="E167" s="81">
        <f t="shared" si="46"/>
        <v>0</v>
      </c>
      <c r="F167" s="81">
        <f t="shared" si="46"/>
        <v>0</v>
      </c>
      <c r="G167" s="81">
        <f t="shared" si="46"/>
        <v>-7683</v>
      </c>
      <c r="H167" s="81">
        <f t="shared" si="46"/>
        <v>-7683</v>
      </c>
    </row>
    <row r="168" spans="1:8" ht="30">
      <c r="A168" s="72"/>
      <c r="B168" s="76" t="s">
        <v>191</v>
      </c>
      <c r="C168" s="81">
        <f>C169</f>
        <v>0</v>
      </c>
      <c r="D168" s="81">
        <f t="shared" ref="D168:H169" si="47">D169</f>
        <v>10061230</v>
      </c>
      <c r="E168" s="81">
        <f t="shared" si="47"/>
        <v>10061230</v>
      </c>
      <c r="F168" s="81">
        <f t="shared" si="47"/>
        <v>0</v>
      </c>
      <c r="G168" s="81">
        <f t="shared" si="47"/>
        <v>10060632</v>
      </c>
      <c r="H168" s="81">
        <f t="shared" si="47"/>
        <v>10060632</v>
      </c>
    </row>
    <row r="169" spans="1:8">
      <c r="A169" s="72"/>
      <c r="B169" s="76" t="s">
        <v>388</v>
      </c>
      <c r="C169" s="81">
        <f>C170</f>
        <v>0</v>
      </c>
      <c r="D169" s="81">
        <f t="shared" si="47"/>
        <v>10061230</v>
      </c>
      <c r="E169" s="81">
        <f t="shared" si="47"/>
        <v>10061230</v>
      </c>
      <c r="F169" s="81">
        <f t="shared" si="47"/>
        <v>0</v>
      </c>
      <c r="G169" s="81">
        <f t="shared" si="47"/>
        <v>10060632</v>
      </c>
      <c r="H169" s="81">
        <f t="shared" si="47"/>
        <v>10060632</v>
      </c>
    </row>
    <row r="170" spans="1:8" ht="30">
      <c r="A170" s="72"/>
      <c r="B170" s="76" t="s">
        <v>389</v>
      </c>
      <c r="C170" s="81"/>
      <c r="D170" s="82">
        <v>10061230</v>
      </c>
      <c r="E170" s="82">
        <v>10061230</v>
      </c>
      <c r="F170" s="82"/>
      <c r="G170" s="81">
        <v>10060632</v>
      </c>
      <c r="H170" s="81">
        <v>10060632</v>
      </c>
    </row>
    <row r="171" spans="1:8">
      <c r="A171" s="72">
        <v>68.05</v>
      </c>
      <c r="B171" s="116" t="s">
        <v>390</v>
      </c>
      <c r="C171" s="92">
        <f>+C172</f>
        <v>0</v>
      </c>
      <c r="D171" s="92">
        <f t="shared" ref="D171:H173" si="48">+D172</f>
        <v>1293000</v>
      </c>
      <c r="E171" s="92">
        <f t="shared" si="48"/>
        <v>1293000</v>
      </c>
      <c r="F171" s="92">
        <f t="shared" si="48"/>
        <v>0</v>
      </c>
      <c r="G171" s="92">
        <f t="shared" si="48"/>
        <v>1292000</v>
      </c>
      <c r="H171" s="92">
        <f t="shared" si="48"/>
        <v>1292000</v>
      </c>
    </row>
    <row r="172" spans="1:8" ht="16.5" customHeight="1">
      <c r="A172" s="72" t="s">
        <v>391</v>
      </c>
      <c r="B172" s="116" t="s">
        <v>184</v>
      </c>
      <c r="C172" s="92">
        <f>+C173</f>
        <v>0</v>
      </c>
      <c r="D172" s="92">
        <f t="shared" si="48"/>
        <v>1293000</v>
      </c>
      <c r="E172" s="92">
        <f t="shared" si="48"/>
        <v>1293000</v>
      </c>
      <c r="F172" s="92">
        <f t="shared" si="48"/>
        <v>0</v>
      </c>
      <c r="G172" s="92">
        <f t="shared" si="48"/>
        <v>1292000</v>
      </c>
      <c r="H172" s="92">
        <f t="shared" si="48"/>
        <v>1292000</v>
      </c>
    </row>
    <row r="173" spans="1:8" ht="16.5" customHeight="1">
      <c r="A173" s="72" t="s">
        <v>392</v>
      </c>
      <c r="B173" s="76" t="s">
        <v>393</v>
      </c>
      <c r="C173" s="92">
        <f>+C174</f>
        <v>0</v>
      </c>
      <c r="D173" s="92">
        <f t="shared" si="48"/>
        <v>1293000</v>
      </c>
      <c r="E173" s="92">
        <f t="shared" si="48"/>
        <v>1293000</v>
      </c>
      <c r="F173" s="92">
        <f t="shared" si="48"/>
        <v>0</v>
      </c>
      <c r="G173" s="92">
        <f t="shared" si="48"/>
        <v>1292000</v>
      </c>
      <c r="H173" s="92">
        <f t="shared" si="48"/>
        <v>1292000</v>
      </c>
    </row>
    <row r="174" spans="1:8" ht="16.5" customHeight="1">
      <c r="A174" s="79" t="s">
        <v>394</v>
      </c>
      <c r="B174" s="116" t="s">
        <v>395</v>
      </c>
      <c r="C174" s="77">
        <f t="shared" ref="C174:H174" si="49">C175</f>
        <v>0</v>
      </c>
      <c r="D174" s="77">
        <f t="shared" si="49"/>
        <v>1293000</v>
      </c>
      <c r="E174" s="77">
        <f t="shared" si="49"/>
        <v>1293000</v>
      </c>
      <c r="F174" s="77">
        <f t="shared" si="49"/>
        <v>0</v>
      </c>
      <c r="G174" s="77">
        <f t="shared" si="49"/>
        <v>1292000</v>
      </c>
      <c r="H174" s="77">
        <f t="shared" si="49"/>
        <v>1292000</v>
      </c>
    </row>
    <row r="175" spans="1:8" ht="16.5" customHeight="1">
      <c r="A175" s="79" t="s">
        <v>396</v>
      </c>
      <c r="B175" s="116" t="s">
        <v>397</v>
      </c>
      <c r="C175" s="77">
        <f t="shared" ref="C175:H175" si="50">C177+C178+C179</f>
        <v>0</v>
      </c>
      <c r="D175" s="77">
        <f t="shared" si="50"/>
        <v>1293000</v>
      </c>
      <c r="E175" s="77">
        <f t="shared" si="50"/>
        <v>1293000</v>
      </c>
      <c r="F175" s="77">
        <f t="shared" si="50"/>
        <v>0</v>
      </c>
      <c r="G175" s="77">
        <f t="shared" si="50"/>
        <v>1292000</v>
      </c>
      <c r="H175" s="77">
        <f t="shared" si="50"/>
        <v>1292000</v>
      </c>
    </row>
    <row r="176" spans="1:8" ht="16.5" customHeight="1">
      <c r="A176" s="72" t="s">
        <v>398</v>
      </c>
      <c r="B176" s="116" t="s">
        <v>399</v>
      </c>
      <c r="C176" s="77">
        <f t="shared" ref="C176:H176" si="51">C177</f>
        <v>0</v>
      </c>
      <c r="D176" s="77">
        <f t="shared" si="51"/>
        <v>799000</v>
      </c>
      <c r="E176" s="77">
        <f t="shared" si="51"/>
        <v>799000</v>
      </c>
      <c r="F176" s="77">
        <f t="shared" si="51"/>
        <v>0</v>
      </c>
      <c r="G176" s="77">
        <f t="shared" si="51"/>
        <v>799000</v>
      </c>
      <c r="H176" s="77">
        <f t="shared" si="51"/>
        <v>799000</v>
      </c>
    </row>
    <row r="177" spans="1:8" ht="16.5" customHeight="1">
      <c r="A177" s="79" t="s">
        <v>400</v>
      </c>
      <c r="B177" s="117" t="s">
        <v>401</v>
      </c>
      <c r="C177" s="81"/>
      <c r="D177" s="82">
        <v>799000</v>
      </c>
      <c r="E177" s="82">
        <v>799000</v>
      </c>
      <c r="F177" s="82"/>
      <c r="G177" s="83">
        <v>799000</v>
      </c>
      <c r="H177" s="83">
        <v>799000</v>
      </c>
    </row>
    <row r="178" spans="1:8" ht="16.5" customHeight="1">
      <c r="A178" s="79" t="s">
        <v>402</v>
      </c>
      <c r="B178" s="117" t="s">
        <v>403</v>
      </c>
      <c r="C178" s="81"/>
      <c r="D178" s="82">
        <v>494000</v>
      </c>
      <c r="E178" s="82">
        <v>494000</v>
      </c>
      <c r="F178" s="82"/>
      <c r="G178" s="83">
        <v>493000</v>
      </c>
      <c r="H178" s="83">
        <v>493000</v>
      </c>
    </row>
    <row r="179" spans="1:8" ht="16.5" customHeight="1">
      <c r="A179" s="79"/>
      <c r="B179" s="89" t="s">
        <v>404</v>
      </c>
      <c r="C179" s="81"/>
      <c r="D179" s="82"/>
      <c r="E179" s="82"/>
      <c r="F179" s="82"/>
      <c r="G179" s="83"/>
      <c r="H179" s="83"/>
    </row>
    <row r="180" spans="1:8" ht="30">
      <c r="A180" s="79" t="s">
        <v>194</v>
      </c>
      <c r="B180" s="118" t="s">
        <v>195</v>
      </c>
      <c r="C180" s="91">
        <f t="shared" ref="C180:H180" si="52">C181</f>
        <v>0</v>
      </c>
      <c r="D180" s="91">
        <f t="shared" si="52"/>
        <v>0</v>
      </c>
      <c r="E180" s="91">
        <f t="shared" si="52"/>
        <v>0</v>
      </c>
      <c r="F180" s="91">
        <f t="shared" si="52"/>
        <v>0</v>
      </c>
      <c r="G180" s="91">
        <f t="shared" si="52"/>
        <v>0</v>
      </c>
      <c r="H180" s="91">
        <f t="shared" si="52"/>
        <v>0</v>
      </c>
    </row>
    <row r="181" spans="1:8">
      <c r="A181" s="79" t="s">
        <v>405</v>
      </c>
      <c r="B181" s="118" t="s">
        <v>406</v>
      </c>
      <c r="C181" s="91">
        <f t="shared" ref="C181:H181" si="53">C182+C183+C184</f>
        <v>0</v>
      </c>
      <c r="D181" s="91">
        <f t="shared" si="53"/>
        <v>0</v>
      </c>
      <c r="E181" s="91">
        <f t="shared" si="53"/>
        <v>0</v>
      </c>
      <c r="F181" s="91">
        <f t="shared" si="53"/>
        <v>0</v>
      </c>
      <c r="G181" s="91">
        <f t="shared" si="53"/>
        <v>0</v>
      </c>
      <c r="H181" s="91">
        <f t="shared" si="53"/>
        <v>0</v>
      </c>
    </row>
    <row r="182" spans="1:8">
      <c r="A182" s="79" t="s">
        <v>407</v>
      </c>
      <c r="B182" s="119" t="s">
        <v>408</v>
      </c>
      <c r="C182" s="83"/>
      <c r="D182" s="82"/>
      <c r="E182" s="82"/>
      <c r="F182" s="82"/>
      <c r="G182" s="83"/>
      <c r="H182" s="83"/>
    </row>
    <row r="183" spans="1:8">
      <c r="A183" s="79" t="s">
        <v>409</v>
      </c>
      <c r="B183" s="119" t="s">
        <v>410</v>
      </c>
      <c r="C183" s="83"/>
      <c r="D183" s="82"/>
      <c r="E183" s="82"/>
      <c r="F183" s="82"/>
      <c r="G183" s="83"/>
      <c r="H183" s="83"/>
    </row>
    <row r="184" spans="1:8">
      <c r="A184" s="79" t="s">
        <v>411</v>
      </c>
      <c r="B184" s="119" t="s">
        <v>412</v>
      </c>
      <c r="C184" s="83"/>
      <c r="D184" s="82"/>
      <c r="E184" s="82"/>
      <c r="F184" s="82"/>
      <c r="G184" s="83"/>
      <c r="H184" s="83"/>
    </row>
    <row r="185" spans="1:8">
      <c r="A185" s="79" t="s">
        <v>413</v>
      </c>
      <c r="B185" s="118" t="s">
        <v>414</v>
      </c>
      <c r="C185" s="91">
        <f>C186</f>
        <v>0</v>
      </c>
      <c r="D185" s="91">
        <f t="shared" ref="D185:H186" si="54">D186</f>
        <v>0</v>
      </c>
      <c r="E185" s="91">
        <f t="shared" si="54"/>
        <v>0</v>
      </c>
      <c r="F185" s="91">
        <f t="shared" si="54"/>
        <v>0</v>
      </c>
      <c r="G185" s="91">
        <f t="shared" si="54"/>
        <v>0</v>
      </c>
      <c r="H185" s="91">
        <f t="shared" si="54"/>
        <v>0</v>
      </c>
    </row>
    <row r="186" spans="1:8">
      <c r="A186" s="79" t="s">
        <v>415</v>
      </c>
      <c r="B186" s="118" t="s">
        <v>184</v>
      </c>
      <c r="C186" s="91">
        <f>C187</f>
        <v>0</v>
      </c>
      <c r="D186" s="91">
        <f t="shared" si="54"/>
        <v>0</v>
      </c>
      <c r="E186" s="91">
        <f t="shared" si="54"/>
        <v>0</v>
      </c>
      <c r="F186" s="91">
        <f t="shared" si="54"/>
        <v>0</v>
      </c>
      <c r="G186" s="91">
        <f t="shared" si="54"/>
        <v>0</v>
      </c>
      <c r="H186" s="91">
        <f t="shared" si="54"/>
        <v>0</v>
      </c>
    </row>
    <row r="187" spans="1:8" ht="30">
      <c r="A187" s="79" t="s">
        <v>416</v>
      </c>
      <c r="B187" s="118" t="s">
        <v>195</v>
      </c>
      <c r="C187" s="91">
        <f t="shared" ref="C187:H187" si="55">C190</f>
        <v>0</v>
      </c>
      <c r="D187" s="91">
        <f t="shared" si="55"/>
        <v>0</v>
      </c>
      <c r="E187" s="91">
        <f t="shared" si="55"/>
        <v>0</v>
      </c>
      <c r="F187" s="91">
        <f t="shared" si="55"/>
        <v>0</v>
      </c>
      <c r="G187" s="91">
        <f t="shared" si="55"/>
        <v>0</v>
      </c>
      <c r="H187" s="91">
        <f t="shared" si="55"/>
        <v>0</v>
      </c>
    </row>
    <row r="188" spans="1:8">
      <c r="A188" s="79" t="s">
        <v>417</v>
      </c>
      <c r="B188" s="118" t="s">
        <v>206</v>
      </c>
      <c r="C188" s="91">
        <f>C189</f>
        <v>0</v>
      </c>
      <c r="D188" s="91">
        <f t="shared" ref="D188:H189" si="56">D189</f>
        <v>0</v>
      </c>
      <c r="E188" s="91">
        <f t="shared" si="56"/>
        <v>0</v>
      </c>
      <c r="F188" s="91">
        <f t="shared" si="56"/>
        <v>0</v>
      </c>
      <c r="G188" s="91">
        <f t="shared" si="56"/>
        <v>0</v>
      </c>
      <c r="H188" s="91">
        <f t="shared" si="56"/>
        <v>0</v>
      </c>
    </row>
    <row r="189" spans="1:8">
      <c r="A189" s="79" t="s">
        <v>415</v>
      </c>
      <c r="B189" s="118" t="s">
        <v>184</v>
      </c>
      <c r="C189" s="91">
        <f>C190</f>
        <v>0</v>
      </c>
      <c r="D189" s="91">
        <f t="shared" si="56"/>
        <v>0</v>
      </c>
      <c r="E189" s="91">
        <f t="shared" si="56"/>
        <v>0</v>
      </c>
      <c r="F189" s="91">
        <f t="shared" si="56"/>
        <v>0</v>
      </c>
      <c r="G189" s="91">
        <f t="shared" si="56"/>
        <v>0</v>
      </c>
      <c r="H189" s="91">
        <f t="shared" si="56"/>
        <v>0</v>
      </c>
    </row>
    <row r="190" spans="1:8" ht="30">
      <c r="A190" s="79" t="s">
        <v>415</v>
      </c>
      <c r="B190" s="119" t="s">
        <v>195</v>
      </c>
      <c r="C190" s="83"/>
      <c r="D190" s="82"/>
      <c r="E190" s="82"/>
      <c r="F190" s="82"/>
      <c r="G190" s="83"/>
      <c r="H190" s="83"/>
    </row>
    <row r="191" spans="1:8">
      <c r="A191" s="79" t="s">
        <v>415</v>
      </c>
      <c r="B191" s="118" t="s">
        <v>406</v>
      </c>
      <c r="C191" s="91">
        <f>C192</f>
        <v>0</v>
      </c>
      <c r="D191" s="91">
        <f t="shared" ref="D191:H193" si="57">D192</f>
        <v>0</v>
      </c>
      <c r="E191" s="91">
        <f t="shared" si="57"/>
        <v>0</v>
      </c>
      <c r="F191" s="91">
        <f t="shared" si="57"/>
        <v>0</v>
      </c>
      <c r="G191" s="91">
        <f t="shared" si="57"/>
        <v>0</v>
      </c>
      <c r="H191" s="91">
        <f t="shared" si="57"/>
        <v>0</v>
      </c>
    </row>
    <row r="192" spans="1:8">
      <c r="A192" s="79" t="s">
        <v>418</v>
      </c>
      <c r="B192" s="118" t="s">
        <v>410</v>
      </c>
      <c r="C192" s="91">
        <f>C193</f>
        <v>0</v>
      </c>
      <c r="D192" s="91">
        <f t="shared" si="57"/>
        <v>0</v>
      </c>
      <c r="E192" s="91">
        <f t="shared" si="57"/>
        <v>0</v>
      </c>
      <c r="F192" s="91">
        <f t="shared" si="57"/>
        <v>0</v>
      </c>
      <c r="G192" s="91">
        <f t="shared" si="57"/>
        <v>0</v>
      </c>
      <c r="H192" s="91">
        <f t="shared" si="57"/>
        <v>0</v>
      </c>
    </row>
    <row r="193" spans="1:8">
      <c r="A193" s="79" t="s">
        <v>415</v>
      </c>
      <c r="B193" s="118" t="s">
        <v>419</v>
      </c>
      <c r="C193" s="91">
        <f>C194</f>
        <v>0</v>
      </c>
      <c r="D193" s="91">
        <f t="shared" si="57"/>
        <v>0</v>
      </c>
      <c r="E193" s="91">
        <f t="shared" si="57"/>
        <v>0</v>
      </c>
      <c r="F193" s="91">
        <f t="shared" si="57"/>
        <v>0</v>
      </c>
      <c r="G193" s="91">
        <f t="shared" si="57"/>
        <v>0</v>
      </c>
      <c r="H193" s="91">
        <f t="shared" si="57"/>
        <v>0</v>
      </c>
    </row>
    <row r="194" spans="1:8">
      <c r="A194" s="79" t="s">
        <v>415</v>
      </c>
      <c r="B194" s="119" t="s">
        <v>420</v>
      </c>
      <c r="C194" s="83"/>
      <c r="D194" s="82"/>
      <c r="E194" s="82"/>
      <c r="F194" s="82"/>
      <c r="G194" s="83"/>
      <c r="H194" s="83"/>
    </row>
    <row r="196" spans="1:8" ht="15.75">
      <c r="B196" s="126" t="s">
        <v>425</v>
      </c>
      <c r="C196" s="126"/>
      <c r="D196" s="127" t="s">
        <v>426</v>
      </c>
      <c r="F196" s="127" t="s">
        <v>426</v>
      </c>
    </row>
    <row r="197" spans="1:8">
      <c r="B197" s="128" t="s">
        <v>427</v>
      </c>
      <c r="C197" s="128"/>
      <c r="D197" s="129" t="s">
        <v>428</v>
      </c>
      <c r="F197" s="129" t="s">
        <v>428</v>
      </c>
    </row>
  </sheetData>
  <protectedRanges>
    <protectedRange sqref="B2:B3 C1:C3" name="Zonă1_1" securityDescriptor="O:WDG:WDD:(A;;CC;;;WD)"/>
    <protectedRange sqref="G110:H118 G45:H50 G143:H145 G68:H68 G36:H39 G120:H124 G98:H103 G61:H65 G79:H83 G90:H95 G53:H56 G141:H141 G106:H108 G131:H131 G25:H32 G34:H34" name="Zonă3"/>
    <protectedRange sqref="B1" name="Zonă1_1_1_1_1_1" securityDescriptor="O:WDG:WDD:(A;;CC;;;WD)"/>
  </protectedRanges>
  <phoneticPr fontId="0" type="noConversion"/>
  <printOptions horizontalCentered="1"/>
  <pageMargins left="0.75" right="0.75" top="0.21" bottom="0.18" header="0.17" footer="0.17"/>
  <pageSetup scale="60"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2019-01-29T08:02:50Z</cp:lastPrinted>
  <dcterms:created xsi:type="dcterms:W3CDTF">2019-01-10T08:56:44Z</dcterms:created>
  <dcterms:modified xsi:type="dcterms:W3CDTF">2019-02-12T13:02:01Z</dcterms:modified>
</cp:coreProperties>
</file>