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50" windowWidth="19320" windowHeight="9525"/>
  </bookViews>
  <sheets>
    <sheet name="venituri" sheetId="1" r:id="rId1"/>
    <sheet name="cheltuieli" sheetId="2" r:id="rId2"/>
  </sheets>
  <externalReferences>
    <externalReference r:id="rId3"/>
  </externalReferences>
  <definedNames>
    <definedName name="_xlnm.Database">#REF!</definedName>
    <definedName name="_xlnm.Print_Area" localSheetId="0">venituri!#REF!</definedName>
  </definedNames>
  <calcPr calcId="114210"/>
</workbook>
</file>

<file path=xl/calcChain.xml><?xml version="1.0" encoding="utf-8"?>
<calcChain xmlns="http://schemas.openxmlformats.org/spreadsheetml/2006/main">
  <c r="E25" i="1"/>
  <c r="E24"/>
  <c r="F177" i="2"/>
  <c r="F178"/>
  <c r="F105"/>
  <c r="F96"/>
  <c r="F89"/>
  <c r="F119"/>
  <c r="F109"/>
  <c r="F88"/>
  <c r="F130"/>
  <c r="F136"/>
  <c r="F140"/>
  <c r="F146"/>
  <c r="F129"/>
  <c r="F153"/>
  <c r="F159"/>
  <c r="F152"/>
  <c r="F87"/>
  <c r="F52"/>
  <c r="F44"/>
  <c r="F58"/>
  <c r="F60"/>
  <c r="F67"/>
  <c r="F43"/>
  <c r="F24"/>
  <c r="F35"/>
  <c r="F33"/>
  <c r="F23"/>
  <c r="F78"/>
  <c r="F77"/>
  <c r="F76"/>
  <c r="F169"/>
  <c r="F168"/>
  <c r="F73"/>
  <c r="F85"/>
  <c r="F175"/>
  <c r="F174"/>
  <c r="F173"/>
  <c r="F172"/>
  <c r="F171"/>
  <c r="F176"/>
  <c r="F10"/>
  <c r="F13"/>
  <c r="F9"/>
  <c r="F71"/>
  <c r="F70"/>
  <c r="F11"/>
  <c r="F12"/>
  <c r="F15"/>
  <c r="F167"/>
  <c r="F8"/>
  <c r="F20"/>
  <c r="F16"/>
  <c r="F19"/>
  <c r="F22"/>
  <c r="F21"/>
  <c r="F7"/>
  <c r="E23" i="1"/>
  <c r="E16"/>
  <c r="E15"/>
  <c r="E28"/>
  <c r="E27"/>
  <c r="E14"/>
  <c r="E52"/>
  <c r="E54"/>
  <c r="E51"/>
  <c r="E57"/>
  <c r="E61"/>
  <c r="E56"/>
  <c r="E50"/>
  <c r="E9"/>
  <c r="E8"/>
  <c r="E65"/>
  <c r="E78"/>
  <c r="E64"/>
  <c r="E63"/>
  <c r="E91"/>
  <c r="E7"/>
  <c r="D193" i="2"/>
  <c r="D192"/>
  <c r="D191"/>
  <c r="C193"/>
  <c r="C192"/>
  <c r="C191"/>
  <c r="E193"/>
  <c r="E192"/>
  <c r="E191"/>
  <c r="F193"/>
  <c r="F192"/>
  <c r="F191"/>
  <c r="G193"/>
  <c r="G192"/>
  <c r="G191"/>
  <c r="C187"/>
  <c r="D187"/>
  <c r="D186"/>
  <c r="D185"/>
  <c r="E187"/>
  <c r="E186"/>
  <c r="E185"/>
  <c r="F187"/>
  <c r="F186"/>
  <c r="F185"/>
  <c r="G187"/>
  <c r="C189"/>
  <c r="C188"/>
  <c r="D189"/>
  <c r="D188"/>
  <c r="E189"/>
  <c r="E188"/>
  <c r="F189"/>
  <c r="F188"/>
  <c r="G189"/>
  <c r="G188"/>
  <c r="C186"/>
  <c r="C185"/>
  <c r="G186"/>
  <c r="G185"/>
  <c r="C181"/>
  <c r="C180"/>
  <c r="C14"/>
  <c r="D181"/>
  <c r="D180"/>
  <c r="D14"/>
  <c r="E181"/>
  <c r="E180"/>
  <c r="E14"/>
  <c r="F181"/>
  <c r="F180"/>
  <c r="F14"/>
  <c r="G181"/>
  <c r="G180"/>
  <c r="G14"/>
  <c r="C175"/>
  <c r="C174"/>
  <c r="C173"/>
  <c r="D175"/>
  <c r="D174"/>
  <c r="D173"/>
  <c r="E175"/>
  <c r="E174"/>
  <c r="E173"/>
  <c r="G175"/>
  <c r="G174"/>
  <c r="G173"/>
  <c r="C176"/>
  <c r="D176"/>
  <c r="E176"/>
  <c r="G176"/>
  <c r="C167"/>
  <c r="D167"/>
  <c r="E167"/>
  <c r="G167"/>
  <c r="D169"/>
  <c r="D168"/>
  <c r="C169"/>
  <c r="C168"/>
  <c r="C12"/>
  <c r="E169"/>
  <c r="E168"/>
  <c r="E12"/>
  <c r="G169"/>
  <c r="G168"/>
  <c r="G12"/>
  <c r="C159"/>
  <c r="D159"/>
  <c r="E159"/>
  <c r="E153"/>
  <c r="E152"/>
  <c r="G159"/>
  <c r="C153"/>
  <c r="D153"/>
  <c r="G153"/>
  <c r="C146"/>
  <c r="D146"/>
  <c r="E146"/>
  <c r="G146"/>
  <c r="C140"/>
  <c r="D140"/>
  <c r="E140"/>
  <c r="G140"/>
  <c r="C136"/>
  <c r="D136"/>
  <c r="E136"/>
  <c r="G136"/>
  <c r="C130"/>
  <c r="D130"/>
  <c r="E130"/>
  <c r="G130"/>
  <c r="C119"/>
  <c r="C109"/>
  <c r="C89"/>
  <c r="C105"/>
  <c r="C96"/>
  <c r="C88"/>
  <c r="D119"/>
  <c r="E119"/>
  <c r="E109"/>
  <c r="G119"/>
  <c r="D109"/>
  <c r="G109"/>
  <c r="D105"/>
  <c r="E105"/>
  <c r="E96"/>
  <c r="G105"/>
  <c r="D96"/>
  <c r="G96"/>
  <c r="D89"/>
  <c r="E89"/>
  <c r="G89"/>
  <c r="C78"/>
  <c r="C77"/>
  <c r="C76"/>
  <c r="G78"/>
  <c r="G77"/>
  <c r="G76"/>
  <c r="D78"/>
  <c r="D77"/>
  <c r="E78"/>
  <c r="E77"/>
  <c r="C73"/>
  <c r="D73"/>
  <c r="D15"/>
  <c r="E73"/>
  <c r="E15"/>
  <c r="G73"/>
  <c r="G15"/>
  <c r="C71"/>
  <c r="C70"/>
  <c r="C11"/>
  <c r="D71"/>
  <c r="D70"/>
  <c r="D11"/>
  <c r="E71"/>
  <c r="E70"/>
  <c r="E11"/>
  <c r="G71"/>
  <c r="G70"/>
  <c r="G11"/>
  <c r="C67"/>
  <c r="D67"/>
  <c r="E67"/>
  <c r="G67"/>
  <c r="C60"/>
  <c r="D60"/>
  <c r="E60"/>
  <c r="G60"/>
  <c r="C58"/>
  <c r="D58"/>
  <c r="E58"/>
  <c r="G58"/>
  <c r="C35"/>
  <c r="D35"/>
  <c r="E35"/>
  <c r="G35"/>
  <c r="C33"/>
  <c r="D33"/>
  <c r="E33"/>
  <c r="G33"/>
  <c r="D12"/>
  <c r="C15"/>
  <c r="C17"/>
  <c r="G17"/>
  <c r="C18"/>
  <c r="D18"/>
  <c r="E18"/>
  <c r="F18"/>
  <c r="G18"/>
  <c r="C24"/>
  <c r="D24"/>
  <c r="E24"/>
  <c r="G24"/>
  <c r="C91" i="1"/>
  <c r="D91"/>
  <c r="F91"/>
  <c r="C89"/>
  <c r="C88"/>
  <c r="C87"/>
  <c r="D89"/>
  <c r="D88"/>
  <c r="D87"/>
  <c r="E89"/>
  <c r="E88"/>
  <c r="E87"/>
  <c r="F89"/>
  <c r="F88"/>
  <c r="F87"/>
  <c r="C78"/>
  <c r="F78"/>
  <c r="C65"/>
  <c r="F65"/>
  <c r="F64"/>
  <c r="F63"/>
  <c r="C61"/>
  <c r="F61"/>
  <c r="C57"/>
  <c r="C56"/>
  <c r="F57"/>
  <c r="C54"/>
  <c r="F54"/>
  <c r="C52"/>
  <c r="F52"/>
  <c r="C27"/>
  <c r="F28"/>
  <c r="F27"/>
  <c r="C23"/>
  <c r="F23"/>
  <c r="F16"/>
  <c r="C9"/>
  <c r="F9"/>
  <c r="D86"/>
  <c r="D85"/>
  <c r="D84"/>
  <c r="D83"/>
  <c r="D82"/>
  <c r="D81"/>
  <c r="D80"/>
  <c r="D79"/>
  <c r="D76"/>
  <c r="D75"/>
  <c r="D74"/>
  <c r="D73"/>
  <c r="D72"/>
  <c r="D71"/>
  <c r="D70"/>
  <c r="D69"/>
  <c r="D68"/>
  <c r="D67"/>
  <c r="D66"/>
  <c r="D62"/>
  <c r="D61"/>
  <c r="D60"/>
  <c r="D58"/>
  <c r="D59"/>
  <c r="D57"/>
  <c r="D55"/>
  <c r="D54"/>
  <c r="D53"/>
  <c r="D52"/>
  <c r="D49"/>
  <c r="D45"/>
  <c r="D44"/>
  <c r="D43"/>
  <c r="D42"/>
  <c r="D41"/>
  <c r="D40"/>
  <c r="D39"/>
  <c r="D38"/>
  <c r="D37"/>
  <c r="D36"/>
  <c r="D35"/>
  <c r="D34"/>
  <c r="D33"/>
  <c r="D32"/>
  <c r="D31"/>
  <c r="D30"/>
  <c r="D29"/>
  <c r="D25"/>
  <c r="D24"/>
  <c r="D22"/>
  <c r="D21"/>
  <c r="D20"/>
  <c r="D19"/>
  <c r="D18"/>
  <c r="D17"/>
  <c r="D13"/>
  <c r="D12"/>
  <c r="D11"/>
  <c r="D10"/>
  <c r="D129" i="2"/>
  <c r="D23"/>
  <c r="D9"/>
  <c r="G172"/>
  <c r="G171"/>
  <c r="G13"/>
  <c r="E172"/>
  <c r="E171"/>
  <c r="E13"/>
  <c r="C172"/>
  <c r="C171"/>
  <c r="C13"/>
  <c r="D172"/>
  <c r="D171"/>
  <c r="D13"/>
  <c r="D152"/>
  <c r="G152"/>
  <c r="C152"/>
  <c r="G129"/>
  <c r="C129"/>
  <c r="E129"/>
  <c r="G88"/>
  <c r="E88"/>
  <c r="D88"/>
  <c r="E76"/>
  <c r="E16"/>
  <c r="D76"/>
  <c r="D16"/>
  <c r="F17"/>
  <c r="G16"/>
  <c r="C16"/>
  <c r="E17"/>
  <c r="D17"/>
  <c r="E23"/>
  <c r="E9"/>
  <c r="G23"/>
  <c r="G9"/>
  <c r="C23"/>
  <c r="C9"/>
  <c r="C51" i="1"/>
  <c r="C50"/>
  <c r="F56"/>
  <c r="D56"/>
  <c r="D78"/>
  <c r="C64"/>
  <c r="C63"/>
  <c r="D16"/>
  <c r="D23"/>
  <c r="D65"/>
  <c r="F51"/>
  <c r="F50"/>
  <c r="D28"/>
  <c r="D27"/>
  <c r="C15"/>
  <c r="D9"/>
  <c r="F15"/>
  <c r="F14"/>
  <c r="D51"/>
  <c r="C14"/>
  <c r="D87" i="2"/>
  <c r="D52"/>
  <c r="D44"/>
  <c r="D43"/>
  <c r="D85"/>
  <c r="E87"/>
  <c r="E52"/>
  <c r="E44"/>
  <c r="E43"/>
  <c r="E22"/>
  <c r="E21"/>
  <c r="C87"/>
  <c r="C52"/>
  <c r="C44"/>
  <c r="C43"/>
  <c r="C10"/>
  <c r="C8"/>
  <c r="C7"/>
  <c r="G87"/>
  <c r="G52"/>
  <c r="G44"/>
  <c r="G43"/>
  <c r="G10"/>
  <c r="G8"/>
  <c r="G7"/>
  <c r="E10"/>
  <c r="E20"/>
  <c r="E19"/>
  <c r="D10"/>
  <c r="D8"/>
  <c r="D7"/>
  <c r="D22"/>
  <c r="D21"/>
  <c r="D15" i="1"/>
  <c r="D14"/>
  <c r="D50"/>
  <c r="D8"/>
  <c r="D64"/>
  <c r="D63"/>
  <c r="D7"/>
  <c r="C8"/>
  <c r="C7"/>
  <c r="F8"/>
  <c r="F7"/>
  <c r="C85" i="2"/>
  <c r="C22"/>
  <c r="C21"/>
  <c r="E85"/>
  <c r="G22"/>
  <c r="G21"/>
  <c r="G85"/>
  <c r="E8"/>
  <c r="E7"/>
  <c r="G20"/>
  <c r="G19"/>
  <c r="C20"/>
  <c r="C19"/>
  <c r="D20"/>
  <c r="D19"/>
</calcChain>
</file>

<file path=xl/sharedStrings.xml><?xml version="1.0" encoding="utf-8"?>
<sst xmlns="http://schemas.openxmlformats.org/spreadsheetml/2006/main" count="485" uniqueCount="428">
  <si>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</si>
  <si>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</si>
  <si>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</si>
  <si>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</si>
  <si>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</si>
  <si>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</si>
  <si>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</si>
  <si>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</si>
  <si>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</si>
  <si>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</si>
  <si>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</si>
  <si>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</si>
  <si>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</si>
  <si>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</si>
  <si>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</si>
  <si>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</si>
  <si>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</si>
  <si>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</si>
  <si>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</si>
  <si>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</si>
  <si>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</si>
  <si>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</si>
  <si>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</si>
  <si>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</si>
  <si>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</si>
  <si>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</si>
  <si>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</si>
  <si>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</si>
  <si>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</si>
  <si>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</si>
  <si>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</si>
  <si>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</si>
  <si>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</si>
  <si>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</si>
  <si>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</si>
  <si>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</si>
  <si>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</si>
  <si>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</si>
  <si>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</si>
  <si>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</si>
  <si>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</si>
  <si>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</si>
  <si>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</si>
  <si>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</si>
  <si>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</si>
  <si>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</si>
  <si>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</si>
  <si>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</si>
  <si>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</si>
  <si>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</si>
  <si>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</si>
  <si>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</si>
  <si>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</si>
  <si>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</si>
  <si>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</si>
  <si>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</si>
  <si>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</si>
  <si>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</si>
  <si>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</si>
  <si>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</si>
  <si>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</si>
  <si>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</si>
  <si>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</si>
  <si>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</si>
  <si>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</si>
  <si>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</si>
  <si>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</si>
  <si>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</si>
  <si>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</si>
  <si>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</si>
  <si>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</si>
  <si>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</si>
  <si>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</si>
  <si>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</si>
  <si>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</si>
  <si>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</si>
  <si>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</si>
  <si>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</si>
  <si>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</si>
  <si>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</si>
  <si>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</si>
  <si>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</si>
  <si>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</si>
  <si>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</si>
  <si>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</si>
  <si>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</si>
  <si>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</si>
  <si>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</si>
  <si>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</si>
  <si>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</si>
  <si>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</si>
  <si>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</si>
  <si>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</si>
  <si>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</si>
  <si>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</si>
  <si>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</si>
  <si>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</si>
  <si>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</si>
  <si>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</si>
  <si>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</si>
  <si>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</si>
  <si>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</si>
  <si>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</si>
  <si>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</si>
  <si>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</si>
  <si>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</si>
  <si>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</si>
  <si>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</si>
  <si>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</si>
  <si>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</si>
  <si>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</si>
  <si>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</si>
  <si>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</si>
  <si>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</si>
  <si>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</si>
  <si>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</si>
  <si>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</si>
  <si>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</si>
  <si>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</si>
  <si>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</si>
  <si>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</si>
  <si>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</si>
  <si>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</si>
  <si>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</si>
  <si>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</si>
  <si>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</si>
  <si>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</si>
  <si>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</si>
  <si>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</si>
  <si>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</si>
  <si>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</si>
  <si>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</si>
  <si>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</si>
  <si>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</si>
  <si>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</si>
  <si>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</si>
  <si>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</si>
  <si>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</si>
  <si>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</si>
  <si>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</si>
  <si>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</si>
  <si>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</si>
  <si>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</si>
  <si>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</si>
  <si>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</si>
  <si>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</si>
  <si>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</si>
  <si>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</si>
  <si>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</si>
  <si>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</si>
  <si>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</si>
  <si>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</si>
  <si>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</si>
  <si>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</si>
  <si>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</si>
  <si>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</si>
  <si>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</si>
  <si>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</si>
  <si>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</si>
  <si>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</si>
  <si>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</si>
  <si>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</si>
  <si>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</si>
  <si>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</si>
  <si>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</si>
  <si>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</si>
  <si>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</si>
  <si>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</si>
  <si>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</si>
  <si>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</si>
  <si>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</si>
  <si>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</si>
  <si>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</si>
  <si>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</si>
  <si>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</si>
  <si>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</si>
  <si>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</si>
  <si>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</si>
  <si>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</si>
  <si>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</si>
  <si>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</si>
  <si>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</si>
  <si>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</si>
  <si>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</si>
  <si>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</si>
  <si>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</si>
  <si>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</si>
  <si>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</si>
  <si>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</si>
  <si>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</si>
  <si>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</si>
  <si>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</si>
  <si>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</si>
  <si>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</si>
  <si>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</si>
  <si>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</si>
  <si>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</si>
  <si>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</si>
  <si>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</si>
  <si>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</si>
  <si>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</si>
  <si>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</si>
  <si>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</si>
  <si>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</si>
  <si>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</si>
  <si>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</si>
  <si>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</si>
  <si>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</si>
  <si>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</si>
  <si>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</si>
  <si>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</si>
  <si>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</si>
  <si>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</si>
  <si>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</si>
  <si>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</si>
  <si>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</si>
  <si>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</si>
  <si>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</si>
  <si>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</si>
  <si>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</si>
  <si>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</si>
  <si>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</si>
  <si>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</si>
  <si>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</si>
  <si>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</si>
  <si>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</si>
  <si>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</si>
  <si>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</si>
  <si>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</si>
  <si>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</si>
  <si>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</si>
  <si>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</si>
  <si>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</si>
  <si>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</si>
  <si>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</si>
  <si>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</si>
  <si>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</si>
  <si>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</si>
  <si>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</si>
  <si>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</si>
  <si>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</si>
  <si>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</si>
  <si>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</si>
  <si>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</si>
  <si>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</si>
  <si>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</si>
  <si>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</si>
  <si>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</si>
  <si>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</si>
  <si>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</si>
  <si>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</si>
  <si>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</si>
  <si>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</si>
  <si>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</si>
  <si>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</si>
  <si>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</si>
  <si>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</si>
  <si>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</si>
  <si>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</si>
  <si>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</si>
  <si>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</si>
  <si>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</si>
  <si>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</si>
  <si>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</si>
  <si>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</si>
  <si>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</si>
  <si>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</si>
  <si>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</si>
  <si>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</si>
  <si>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</si>
  <si>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</si>
  <si>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</si>
  <si>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</si>
  <si>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</si>
  <si>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</si>
  <si>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</si>
  <si>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</si>
  <si>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</si>
  <si>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</si>
  <si>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</si>
  <si>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</si>
  <si>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</si>
  <si>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</si>
  <si>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</si>
  <si>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</si>
  <si>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</si>
  <si>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</si>
  <si>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</si>
  <si>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</si>
  <si>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</si>
  <si>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</si>
  <si>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</si>
  <si>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</si>
  <si>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</si>
  <si>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</si>
  <si>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</si>
  <si>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</si>
  <si>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</si>
  <si>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</si>
  <si>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</si>
  <si>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</si>
  <si>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</si>
  <si>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</si>
  <si>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</si>
  <si>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</si>
  <si>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</si>
  <si>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</si>
  <si>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</si>
  <si>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</si>
  <si>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</si>
  <si>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</si>
  <si>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</si>
  <si>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</si>
  <si>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</si>
  <si>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</si>
  <si>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</si>
  <si>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</si>
  <si>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</si>
  <si>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</si>
  <si>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</si>
  <si>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</si>
  <si>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</si>
  <si>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</si>
  <si>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</si>
  <si>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</si>
  <si>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</si>
  <si>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</si>
  <si>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</si>
  <si>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</si>
  <si>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</si>
  <si>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</si>
  <si>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</si>
  <si>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</si>
  <si>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</si>
  <si>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</si>
  <si>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</si>
  <si>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</si>
  <si>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</si>
  <si>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</si>
  <si>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</si>
  <si>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</si>
  <si>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</si>
  <si>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</si>
  <si>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</si>
  <si>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</si>
  <si>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</si>
  <si>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</si>
  <si>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</si>
  <si>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</si>
  <si>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</si>
  <si>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</si>
  <si>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</si>
  <si>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</si>
  <si>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</si>
  <si>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</si>
  <si>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</si>
  <si>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</si>
  <si>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</si>
  <si>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</si>
  <si>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</si>
  <si>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</si>
  <si>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</si>
  <si>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</si>
  <si>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</si>
  <si>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</si>
  <si>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</si>
  <si>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</si>
  <si>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</si>
  <si>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</si>
  <si>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</si>
  <si>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</si>
  <si>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</si>
  <si>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</si>
  <si>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</si>
  <si>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</si>
  <si>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</si>
  <si>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</si>
  <si>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</si>
  <si>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</si>
  <si>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</si>
  <si>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</si>
  <si>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</si>
  <si>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</si>
  <si>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</si>
  <si>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</si>
  <si>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</si>
  <si>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</si>
  <si>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</si>
  <si>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</si>
  <si>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</si>
  <si>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</si>
  <si>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</si>
  <si>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</si>
  <si>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</si>
  <si>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</si>
  <si>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</si>
  <si>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</si>
  <si>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</si>
  <si>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</si>
  <si>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</si>
  <si>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</si>
  <si>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</si>
  <si>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</si>
  <si>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</si>
  <si>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</si>
  <si>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</si>
  <si>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</si>
  <si>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</si>
  <si>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</si>
  <si>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</si>
  <si>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</si>
  <si>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</si>
  <si>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</si>
  <si>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</si>
  <si>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</si>
  <si>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</si>
  <si>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</si>
  <si>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CONT DE EXECUTIE VENITURI NOIEMBRIE   2018</t>
  </si>
  <si>
    <t xml:space="preserve"> lei </t>
  </si>
  <si>
    <t>CONT DE EXECUTIE CHELTUIELI NOIEMBRIE  2018</t>
  </si>
  <si>
    <t>lei</t>
  </si>
  <si>
    <t>Alte drepturi salariale in bani,din care</t>
  </si>
  <si>
    <t xml:space="preserve">   ~ hotarari judecatoresti</t>
  </si>
  <si>
    <t xml:space="preserve">       Programul national  de diabet zaharat-pompe insulina si materiale consumabile,sisteme pompa de insulina cu senzori de monitorizare continua a glicemiei,sisteme monitorizare continua a glicemiei</t>
  </si>
  <si>
    <t>Presedinte - Director General</t>
  </si>
  <si>
    <t>Director Economic</t>
  </si>
  <si>
    <t>Ec. Chitariu Mihaela</t>
  </si>
  <si>
    <t>Ec. Topala Bianca</t>
  </si>
</sst>
</file>

<file path=xl/styles.xml><?xml version="1.0" encoding="utf-8"?>
<styleSheet xmlns="http://schemas.openxmlformats.org/spreadsheetml/2006/main">
  <numFmts count="3">
    <numFmt numFmtId="43" formatCode="_-* #,##0.00\ _l_e_i_-;\-* #,##0.00\ _l_e_i_-;_-* &quot;-&quot;??\ _l_e_i_-;_-@_-"/>
    <numFmt numFmtId="164" formatCode="#,##0.00_ ;[Red]\-#,##0.00\ "/>
    <numFmt numFmtId="165" formatCode="#,##0.0"/>
  </numFmts>
  <fonts count="28">
    <font>
      <sz val="10"/>
      <name val="Arial"/>
      <charset val="238"/>
    </font>
    <font>
      <sz val="10"/>
      <name val="Arial"/>
      <charset val="238"/>
    </font>
    <font>
      <b/>
      <i/>
      <sz val="10"/>
      <name val="Arial"/>
      <family val="2"/>
    </font>
    <font>
      <b/>
      <i/>
      <sz val="14"/>
      <name val="Arial"/>
      <family val="2"/>
    </font>
    <font>
      <b/>
      <sz val="10"/>
      <name val="Arial"/>
      <family val="2"/>
    </font>
    <font>
      <sz val="10"/>
      <name val="Arial"/>
      <family val="2"/>
    </font>
    <font>
      <b/>
      <sz val="9"/>
      <name val="Arial"/>
      <family val="2"/>
    </font>
    <font>
      <b/>
      <sz val="10"/>
      <name val="Arial"/>
      <family val="2"/>
      <charset val="238"/>
    </font>
    <font>
      <b/>
      <sz val="9"/>
      <name val="Arial"/>
      <family val="2"/>
      <charset val="238"/>
    </font>
    <font>
      <sz val="9"/>
      <name val="Arial"/>
      <family val="2"/>
      <charset val="238"/>
    </font>
    <font>
      <sz val="11"/>
      <name val="Times New Roman CE"/>
      <charset val="238"/>
    </font>
    <font>
      <b/>
      <sz val="11"/>
      <name val="Times New Roman CE"/>
    </font>
    <font>
      <sz val="11"/>
      <name val="Calibri"/>
      <family val="2"/>
      <charset val="238"/>
    </font>
    <font>
      <sz val="10"/>
      <name val="Arial"/>
      <family val="2"/>
      <charset val="238"/>
    </font>
    <font>
      <sz val="10"/>
      <color indexed="8"/>
      <name val="Arial"/>
      <family val="2"/>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2"/>
      <name val="Arial"/>
      <family val="2"/>
    </font>
    <font>
      <sz val="8"/>
      <name val="Arial"/>
      <charset val="238"/>
    </font>
    <font>
      <sz val="11"/>
      <name val="Arial"/>
      <family val="2"/>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13">
    <xf numFmtId="0" fontId="0" fillId="0" borderId="0"/>
    <xf numFmtId="43" fontId="13" fillId="0" borderId="0" applyFont="0" applyFill="0" applyBorder="0" applyAlignment="0" applyProtection="0"/>
    <xf numFmtId="3" fontId="13" fillId="0" borderId="0"/>
    <xf numFmtId="0" fontId="13" fillId="0" borderId="0"/>
    <xf numFmtId="0" fontId="5" fillId="0" borderId="0"/>
    <xf numFmtId="0" fontId="5" fillId="0" borderId="0"/>
    <xf numFmtId="0" fontId="25" fillId="0" borderId="0"/>
    <xf numFmtId="0" fontId="1" fillId="0" borderId="0"/>
    <xf numFmtId="0" fontId="13" fillId="0" borderId="0"/>
    <xf numFmtId="0" fontId="13" fillId="0" borderId="0"/>
    <xf numFmtId="0" fontId="1" fillId="0" borderId="0"/>
    <xf numFmtId="9" fontId="5" fillId="0" borderId="0" applyFont="0" applyFill="0" applyBorder="0" applyAlignment="0" applyProtection="0"/>
    <xf numFmtId="0" fontId="5" fillId="0" borderId="0"/>
  </cellStyleXfs>
  <cellXfs count="128">
    <xf numFmtId="0" fontId="0" fillId="0" borderId="0" xfId="0"/>
    <xf numFmtId="0" fontId="0" fillId="0" borderId="0" xfId="0" applyFill="1" applyAlignment="1">
      <alignment wrapText="1"/>
    </xf>
    <xf numFmtId="0" fontId="2" fillId="0" borderId="0" xfId="0" applyFont="1" applyFill="1" applyAlignment="1">
      <alignment horizontal="left"/>
    </xf>
    <xf numFmtId="4" fontId="3" fillId="0" borderId="0" xfId="0" applyNumberFormat="1" applyFont="1" applyFill="1" applyAlignment="1">
      <alignment horizontal="center"/>
    </xf>
    <xf numFmtId="0" fontId="0" fillId="0" borderId="0" xfId="0" applyFill="1"/>
    <xf numFmtId="4" fontId="0" fillId="0" borderId="0" xfId="0" applyNumberFormat="1" applyFill="1" applyBorder="1"/>
    <xf numFmtId="0" fontId="0" fillId="0" borderId="0" xfId="0" applyFill="1" applyBorder="1"/>
    <xf numFmtId="0" fontId="3" fillId="0" borderId="0" xfId="0" applyFont="1" applyFill="1" applyAlignment="1">
      <alignment horizontal="left"/>
    </xf>
    <xf numFmtId="0" fontId="4" fillId="0" borderId="0" xfId="0" applyFont="1" applyFill="1" applyAlignment="1">
      <alignment vertical="center" wrapText="1"/>
    </xf>
    <xf numFmtId="0" fontId="4" fillId="0" borderId="0" xfId="0" applyFont="1" applyFill="1" applyBorder="1" applyAlignment="1">
      <alignment horizontal="left"/>
    </xf>
    <xf numFmtId="0" fontId="2" fillId="0" borderId="0" xfId="0" applyFont="1" applyFill="1" applyBorder="1"/>
    <xf numFmtId="0" fontId="5" fillId="0" borderId="0" xfId="0" applyFont="1" applyFill="1" applyBorder="1"/>
    <xf numFmtId="4" fontId="1" fillId="0" borderId="0" xfId="0" applyNumberFormat="1" applyFont="1" applyFill="1" applyBorder="1"/>
    <xf numFmtId="4" fontId="4"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5" fillId="0" borderId="0" xfId="0" applyFont="1" applyFill="1"/>
    <xf numFmtId="3" fontId="4" fillId="0" borderId="1" xfId="0" applyNumberFormat="1" applyFont="1" applyFill="1" applyBorder="1" applyAlignment="1">
      <alignment horizontal="center"/>
    </xf>
    <xf numFmtId="3" fontId="4" fillId="0" borderId="1" xfId="0" applyNumberFormat="1" applyFont="1" applyFill="1" applyBorder="1" applyAlignment="1">
      <alignment horizontal="center" wrapText="1"/>
    </xf>
    <xf numFmtId="3" fontId="4" fillId="0" borderId="0" xfId="0" applyNumberFormat="1" applyFont="1" applyFill="1" applyBorder="1" applyAlignment="1">
      <alignment horizontal="center"/>
    </xf>
    <xf numFmtId="3" fontId="5" fillId="0" borderId="0" xfId="0" applyNumberFormat="1" applyFont="1" applyFill="1" applyBorder="1"/>
    <xf numFmtId="3" fontId="5" fillId="0" borderId="0" xfId="0" applyNumberFormat="1" applyFont="1" applyFill="1"/>
    <xf numFmtId="49" fontId="8" fillId="0" borderId="1" xfId="0" applyNumberFormat="1" applyFont="1" applyFill="1" applyBorder="1" applyAlignment="1">
      <alignment horizontal="left"/>
    </xf>
    <xf numFmtId="4" fontId="4" fillId="0" borderId="1" xfId="0" applyNumberFormat="1" applyFont="1" applyFill="1" applyBorder="1" applyAlignment="1">
      <alignment wrapText="1"/>
    </xf>
    <xf numFmtId="3" fontId="4" fillId="0" borderId="1" xfId="0" applyNumberFormat="1" applyFont="1" applyFill="1" applyBorder="1"/>
    <xf numFmtId="4" fontId="4" fillId="0" borderId="0" xfId="0" applyNumberFormat="1" applyFont="1" applyFill="1" applyBorder="1"/>
    <xf numFmtId="49" fontId="9" fillId="0" borderId="1" xfId="0" applyNumberFormat="1" applyFont="1" applyFill="1" applyBorder="1" applyAlignment="1">
      <alignment horizontal="left"/>
    </xf>
    <xf numFmtId="4" fontId="5" fillId="0" borderId="1" xfId="0" applyNumberFormat="1" applyFont="1" applyFill="1" applyBorder="1" applyAlignment="1">
      <alignment wrapText="1"/>
    </xf>
    <xf numFmtId="3" fontId="5" fillId="0" borderId="1" xfId="0" applyNumberFormat="1" applyFont="1" applyFill="1" applyBorder="1"/>
    <xf numFmtId="4" fontId="10" fillId="0" borderId="1" xfId="0" applyNumberFormat="1" applyFont="1" applyFill="1" applyBorder="1" applyAlignment="1">
      <alignment wrapText="1"/>
    </xf>
    <xf numFmtId="4" fontId="11" fillId="0" borderId="1" xfId="0" applyNumberFormat="1" applyFont="1" applyFill="1" applyBorder="1" applyAlignment="1">
      <alignment wrapText="1"/>
    </xf>
    <xf numFmtId="3" fontId="7" fillId="0" borderId="1" xfId="0" applyNumberFormat="1" applyFont="1" applyFill="1" applyBorder="1"/>
    <xf numFmtId="4" fontId="12" fillId="0" borderId="1" xfId="0" applyNumberFormat="1" applyFont="1" applyFill="1" applyBorder="1" applyAlignment="1">
      <alignment wrapText="1"/>
    </xf>
    <xf numFmtId="0" fontId="9" fillId="0" borderId="1" xfId="0" applyFont="1" applyFill="1" applyBorder="1" applyAlignment="1">
      <alignment wrapText="1"/>
    </xf>
    <xf numFmtId="49" fontId="9" fillId="0" borderId="1" xfId="3" applyNumberFormat="1" applyFont="1" applyFill="1" applyBorder="1" applyAlignment="1" applyProtection="1">
      <alignment horizontal="left"/>
      <protection locked="0"/>
    </xf>
    <xf numFmtId="4" fontId="5" fillId="0" borderId="1" xfId="3" applyNumberFormat="1" applyFont="1" applyFill="1" applyBorder="1" applyAlignment="1" applyProtection="1">
      <alignment wrapText="1"/>
      <protection locked="0"/>
    </xf>
    <xf numFmtId="49" fontId="6" fillId="0" borderId="1" xfId="0" applyNumberFormat="1" applyFont="1" applyFill="1" applyBorder="1" applyAlignment="1">
      <alignment horizontal="left"/>
    </xf>
    <xf numFmtId="0" fontId="4" fillId="0" borderId="0" xfId="0" applyFont="1" applyFill="1" applyBorder="1"/>
    <xf numFmtId="0" fontId="4" fillId="0" borderId="0" xfId="0" applyFont="1" applyFill="1"/>
    <xf numFmtId="0" fontId="4" fillId="0" borderId="1" xfId="0" applyFont="1" applyFill="1" applyBorder="1"/>
    <xf numFmtId="4" fontId="14" fillId="0" borderId="1" xfId="0" applyNumberFormat="1" applyFont="1" applyFill="1" applyBorder="1" applyAlignment="1">
      <alignment wrapText="1"/>
    </xf>
    <xf numFmtId="49" fontId="9" fillId="0" borderId="1" xfId="0" applyNumberFormat="1" applyFont="1" applyFill="1" applyBorder="1" applyAlignment="1" applyProtection="1">
      <alignment horizontal="left" vertical="center"/>
    </xf>
    <xf numFmtId="4" fontId="14" fillId="0" borderId="1" xfId="0" applyNumberFormat="1" applyFont="1" applyFill="1" applyBorder="1" applyAlignment="1" applyProtection="1">
      <alignment horizontal="left" wrapText="1"/>
    </xf>
    <xf numFmtId="4" fontId="9" fillId="0" borderId="1" xfId="0" applyNumberFormat="1" applyFont="1" applyFill="1" applyBorder="1" applyAlignment="1">
      <alignment horizontal="left"/>
    </xf>
    <xf numFmtId="4" fontId="5" fillId="0" borderId="1" xfId="0" applyNumberFormat="1" applyFont="1" applyFill="1" applyBorder="1" applyAlignment="1" applyProtection="1">
      <alignment horizontal="left" wrapText="1"/>
    </xf>
    <xf numFmtId="164" fontId="5" fillId="0" borderId="1" xfId="0" applyNumberFormat="1" applyFont="1" applyFill="1" applyBorder="1" applyAlignment="1" applyProtection="1">
      <alignment wrapText="1"/>
    </xf>
    <xf numFmtId="0" fontId="5" fillId="0" borderId="1" xfId="0" applyFont="1" applyFill="1" applyBorder="1" applyAlignment="1">
      <alignment wrapText="1"/>
    </xf>
    <xf numFmtId="164" fontId="5" fillId="0" borderId="1" xfId="8" applyNumberFormat="1" applyFont="1" applyFill="1" applyBorder="1" applyAlignment="1" applyProtection="1">
      <alignment wrapText="1"/>
    </xf>
    <xf numFmtId="4" fontId="5" fillId="0" borderId="0" xfId="0" applyNumberFormat="1" applyFont="1" applyFill="1" applyBorder="1"/>
    <xf numFmtId="0" fontId="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xf numFmtId="3" fontId="0" fillId="0" borderId="1" xfId="0" applyNumberFormat="1" applyFill="1" applyBorder="1"/>
    <xf numFmtId="4" fontId="0" fillId="0" borderId="0" xfId="0" applyNumberFormat="1" applyFill="1"/>
    <xf numFmtId="49" fontId="15" fillId="0" borderId="0" xfId="0" applyNumberFormat="1" applyFont="1" applyFill="1" applyBorder="1" applyAlignment="1">
      <alignment vertical="top" wrapText="1"/>
    </xf>
    <xf numFmtId="3" fontId="16" fillId="0" borderId="0" xfId="0" applyNumberFormat="1" applyFont="1" applyFill="1" applyBorder="1" applyAlignment="1">
      <alignment horizontal="center"/>
    </xf>
    <xf numFmtId="3" fontId="17" fillId="0" borderId="0" xfId="0" applyNumberFormat="1" applyFont="1" applyFill="1" applyBorder="1" applyAlignment="1">
      <alignment horizontal="center"/>
    </xf>
    <xf numFmtId="3" fontId="15" fillId="0" borderId="0" xfId="0" applyNumberFormat="1" applyFont="1" applyFill="1" applyBorder="1"/>
    <xf numFmtId="0" fontId="15" fillId="0" borderId="0" xfId="0" applyFont="1" applyFill="1"/>
    <xf numFmtId="4" fontId="15" fillId="0" borderId="0" xfId="0" applyNumberFormat="1" applyFont="1" applyFill="1" applyBorder="1"/>
    <xf numFmtId="4" fontId="18" fillId="0" borderId="0" xfId="0" applyNumberFormat="1" applyFont="1" applyFill="1" applyBorder="1" applyAlignment="1">
      <alignment wrapText="1"/>
    </xf>
    <xf numFmtId="3" fontId="18" fillId="0" borderId="0" xfId="0" applyNumberFormat="1" applyFont="1" applyFill="1" applyBorder="1" applyAlignment="1">
      <alignment wrapText="1"/>
    </xf>
    <xf numFmtId="165" fontId="15" fillId="0" borderId="0" xfId="0" applyNumberFormat="1" applyFont="1" applyFill="1" applyBorder="1"/>
    <xf numFmtId="49" fontId="18" fillId="0" borderId="1"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49" fontId="18" fillId="0" borderId="1" xfId="0" applyNumberFormat="1" applyFont="1" applyFill="1" applyBorder="1" applyAlignment="1">
      <alignment horizontal="center" vertical="top" wrapText="1"/>
    </xf>
    <xf numFmtId="3" fontId="18" fillId="0" borderId="1" xfId="0" applyNumberFormat="1" applyFont="1" applyFill="1" applyBorder="1" applyAlignment="1">
      <alignment horizontal="center"/>
    </xf>
    <xf numFmtId="3" fontId="17" fillId="0" borderId="1" xfId="0" applyNumberFormat="1" applyFont="1" applyFill="1" applyBorder="1" applyAlignment="1">
      <alignment horizontal="center"/>
    </xf>
    <xf numFmtId="49" fontId="18" fillId="0" borderId="1" xfId="0" applyNumberFormat="1" applyFont="1" applyFill="1" applyBorder="1" applyAlignment="1">
      <alignment vertical="top" wrapText="1"/>
    </xf>
    <xf numFmtId="164" fontId="18" fillId="0" borderId="1" xfId="8" applyNumberFormat="1" applyFont="1" applyFill="1" applyBorder="1" applyAlignment="1" applyProtection="1">
      <alignment horizontal="left" wrapText="1"/>
    </xf>
    <xf numFmtId="3" fontId="18" fillId="0" borderId="1" xfId="9" applyNumberFormat="1" applyFont="1" applyFill="1" applyBorder="1" applyAlignment="1" applyProtection="1">
      <alignment horizontal="right" wrapText="1"/>
    </xf>
    <xf numFmtId="4" fontId="18" fillId="0" borderId="0" xfId="0" applyNumberFormat="1" applyFont="1" applyFill="1"/>
    <xf numFmtId="0" fontId="18" fillId="0" borderId="0" xfId="0" applyFont="1" applyFill="1"/>
    <xf numFmtId="164" fontId="18" fillId="0" borderId="1" xfId="8" applyNumberFormat="1" applyFont="1" applyFill="1" applyBorder="1" applyAlignment="1">
      <alignment wrapText="1"/>
    </xf>
    <xf numFmtId="3" fontId="18" fillId="0" borderId="1" xfId="9" applyNumberFormat="1" applyFont="1" applyFill="1" applyBorder="1" applyAlignment="1">
      <alignment horizontal="right" wrapText="1"/>
    </xf>
    <xf numFmtId="49" fontId="18" fillId="0" borderId="1" xfId="0" applyNumberFormat="1" applyFont="1" applyFill="1" applyBorder="1" applyAlignment="1">
      <alignment horizontal="left" vertical="top" wrapText="1"/>
    </xf>
    <xf numFmtId="49" fontId="15" fillId="0" borderId="1" xfId="0" applyNumberFormat="1" applyFont="1" applyFill="1" applyBorder="1" applyAlignment="1">
      <alignment vertical="top" wrapText="1"/>
    </xf>
    <xf numFmtId="4" fontId="15" fillId="0" borderId="1" xfId="8" applyNumberFormat="1" applyFont="1" applyFill="1" applyBorder="1" applyAlignment="1">
      <alignment wrapText="1"/>
    </xf>
    <xf numFmtId="3" fontId="17" fillId="0" borderId="1" xfId="0" applyNumberFormat="1" applyFont="1" applyFill="1" applyBorder="1" applyAlignment="1">
      <alignment horizontal="right"/>
    </xf>
    <xf numFmtId="3" fontId="15" fillId="0" borderId="1" xfId="9" applyNumberFormat="1" applyFont="1" applyFill="1" applyBorder="1" applyAlignment="1" applyProtection="1">
      <alignment horizontal="right" wrapText="1"/>
    </xf>
    <xf numFmtId="3" fontId="15" fillId="0" borderId="1" xfId="0" applyNumberFormat="1" applyFont="1" applyFill="1" applyBorder="1"/>
    <xf numFmtId="164" fontId="15" fillId="0" borderId="1" xfId="8" applyNumberFormat="1" applyFont="1" applyFill="1" applyBorder="1" applyAlignment="1">
      <alignment wrapText="1"/>
    </xf>
    <xf numFmtId="164" fontId="15" fillId="0" borderId="1" xfId="8" applyNumberFormat="1" applyFont="1" applyFill="1" applyBorder="1" applyAlignment="1" applyProtection="1">
      <alignment horizontal="left" vertical="center" wrapText="1"/>
    </xf>
    <xf numFmtId="0" fontId="19" fillId="0" borderId="0" xfId="0" applyFont="1" applyFill="1"/>
    <xf numFmtId="3" fontId="20" fillId="0" borderId="1" xfId="9" applyNumberFormat="1" applyFont="1" applyFill="1" applyBorder="1" applyAlignment="1">
      <alignment horizontal="right" wrapText="1"/>
    </xf>
    <xf numFmtId="49" fontId="19" fillId="0" borderId="1" xfId="0" applyNumberFormat="1" applyFont="1" applyFill="1" applyBorder="1" applyAlignment="1">
      <alignment vertical="top" wrapText="1"/>
    </xf>
    <xf numFmtId="164" fontId="19" fillId="0" borderId="1" xfId="8" applyNumberFormat="1" applyFont="1" applyFill="1" applyBorder="1" applyAlignment="1">
      <alignment wrapText="1"/>
    </xf>
    <xf numFmtId="3" fontId="18" fillId="0" borderId="1" xfId="0" applyNumberFormat="1" applyFont="1" applyFill="1" applyBorder="1"/>
    <xf numFmtId="3" fontId="18" fillId="0" borderId="1" xfId="9" applyNumberFormat="1" applyFont="1" applyFill="1" applyBorder="1" applyAlignment="1">
      <alignment horizontal="right"/>
    </xf>
    <xf numFmtId="3" fontId="15" fillId="0" borderId="1" xfId="0" applyNumberFormat="1" applyFont="1" applyFill="1" applyBorder="1" applyAlignment="1">
      <alignment vertical="top" wrapText="1"/>
    </xf>
    <xf numFmtId="49" fontId="15" fillId="0" borderId="1" xfId="0" applyNumberFormat="1" applyFont="1" applyFill="1" applyBorder="1" applyAlignment="1">
      <alignment horizontal="left" vertical="top" wrapText="1"/>
    </xf>
    <xf numFmtId="164" fontId="18" fillId="0" borderId="1" xfId="9" applyNumberFormat="1" applyFont="1" applyFill="1" applyBorder="1" applyAlignment="1">
      <alignment wrapText="1"/>
    </xf>
    <xf numFmtId="164" fontId="15" fillId="0" borderId="1" xfId="9" applyNumberFormat="1" applyFont="1" applyFill="1" applyBorder="1" applyAlignment="1">
      <alignment wrapText="1"/>
    </xf>
    <xf numFmtId="49" fontId="21" fillId="0" borderId="1" xfId="0" applyNumberFormat="1" applyFont="1" applyFill="1" applyBorder="1" applyAlignment="1">
      <alignment vertical="top" wrapText="1"/>
    </xf>
    <xf numFmtId="3" fontId="20" fillId="0" borderId="1" xfId="9" applyNumberFormat="1" applyFont="1" applyFill="1" applyBorder="1" applyAlignment="1" applyProtection="1">
      <alignment horizontal="right" wrapText="1"/>
    </xf>
    <xf numFmtId="4" fontId="15" fillId="0" borderId="1" xfId="0" applyNumberFormat="1" applyFont="1" applyFill="1" applyBorder="1" applyAlignment="1" applyProtection="1">
      <alignment wrapText="1"/>
    </xf>
    <xf numFmtId="4" fontId="15" fillId="0" borderId="1" xfId="0" applyNumberFormat="1" applyFont="1" applyFill="1" applyBorder="1" applyAlignment="1" applyProtection="1">
      <alignment horizontal="left" wrapText="1"/>
    </xf>
    <xf numFmtId="3" fontId="19" fillId="0" borderId="1" xfId="0" applyNumberFormat="1" applyFont="1" applyFill="1" applyBorder="1" applyAlignment="1">
      <alignment horizontal="right"/>
    </xf>
    <xf numFmtId="4" fontId="18" fillId="0" borderId="1" xfId="0" applyNumberFormat="1" applyFont="1" applyFill="1" applyBorder="1" applyAlignment="1" applyProtection="1">
      <alignment horizontal="left" wrapText="1"/>
    </xf>
    <xf numFmtId="164" fontId="22" fillId="0" borderId="1" xfId="8" applyNumberFormat="1" applyFont="1" applyFill="1" applyBorder="1" applyAlignment="1">
      <alignment wrapText="1"/>
    </xf>
    <xf numFmtId="4" fontId="15" fillId="0" borderId="1" xfId="8" applyNumberFormat="1" applyFont="1" applyFill="1" applyBorder="1" applyAlignment="1" applyProtection="1">
      <alignment wrapText="1"/>
    </xf>
    <xf numFmtId="3" fontId="15" fillId="0" borderId="1" xfId="0" applyNumberFormat="1" applyFont="1" applyFill="1" applyBorder="1" applyProtection="1"/>
    <xf numFmtId="164" fontId="22" fillId="0" borderId="1" xfId="8" applyNumberFormat="1" applyFont="1" applyFill="1" applyBorder="1" applyAlignment="1">
      <alignment horizontal="left" vertical="center" wrapText="1"/>
    </xf>
    <xf numFmtId="164" fontId="23" fillId="0" borderId="1" xfId="9" applyNumberFormat="1" applyFont="1" applyFill="1" applyBorder="1" applyAlignment="1">
      <alignment horizontal="left" vertical="center" wrapText="1"/>
    </xf>
    <xf numFmtId="164" fontId="22" fillId="0" borderId="1" xfId="9" applyNumberFormat="1" applyFont="1" applyFill="1" applyBorder="1" applyAlignment="1">
      <alignment horizontal="left" vertical="center" wrapText="1"/>
    </xf>
    <xf numFmtId="3" fontId="15" fillId="0" borderId="1" xfId="0" applyNumberFormat="1" applyFont="1" applyFill="1" applyBorder="1" applyAlignment="1" applyProtection="1">
      <alignment vertical="top" wrapText="1"/>
    </xf>
    <xf numFmtId="3" fontId="15" fillId="0" borderId="1" xfId="8" applyNumberFormat="1" applyFont="1" applyFill="1" applyBorder="1" applyAlignment="1">
      <alignment wrapText="1"/>
    </xf>
    <xf numFmtId="164" fontId="18" fillId="0" borderId="1" xfId="7" applyNumberFormat="1" applyFont="1" applyFill="1" applyBorder="1" applyAlignment="1">
      <alignment vertical="top" wrapText="1"/>
    </xf>
    <xf numFmtId="164" fontId="18" fillId="0" borderId="1" xfId="10" applyNumberFormat="1" applyFont="1" applyFill="1" applyBorder="1" applyAlignment="1" applyProtection="1">
      <alignment vertical="top" wrapText="1"/>
    </xf>
    <xf numFmtId="4" fontId="15" fillId="0" borderId="1" xfId="0" applyNumberFormat="1" applyFont="1" applyFill="1" applyBorder="1"/>
    <xf numFmtId="4" fontId="15" fillId="0" borderId="1" xfId="0" applyNumberFormat="1" applyFont="1" applyFill="1" applyBorder="1" applyAlignment="1">
      <alignment horizontal="left" vertical="center" wrapText="1"/>
    </xf>
    <xf numFmtId="2" fontId="15" fillId="0" borderId="1" xfId="8" applyNumberFormat="1" applyFont="1" applyFill="1" applyBorder="1" applyAlignment="1">
      <alignment wrapText="1"/>
    </xf>
    <xf numFmtId="164" fontId="18" fillId="0" borderId="1" xfId="8" applyNumberFormat="1" applyFont="1" applyFill="1" applyBorder="1" applyAlignment="1"/>
    <xf numFmtId="164" fontId="15" fillId="0" borderId="1" xfId="8" applyNumberFormat="1" applyFont="1" applyFill="1" applyBorder="1" applyAlignment="1"/>
    <xf numFmtId="3" fontId="18" fillId="0" borderId="1" xfId="0" applyNumberFormat="1" applyFont="1" applyFill="1" applyBorder="1" applyAlignment="1">
      <alignment wrapText="1"/>
    </xf>
    <xf numFmtId="3" fontId="15" fillId="0" borderId="1" xfId="0" applyNumberFormat="1" applyFont="1" applyFill="1" applyBorder="1" applyAlignment="1">
      <alignment wrapText="1"/>
    </xf>
    <xf numFmtId="0" fontId="2" fillId="0" borderId="0" xfId="0" applyFont="1" applyFill="1" applyAlignment="1">
      <alignment horizontal="right"/>
    </xf>
    <xf numFmtId="3" fontId="17" fillId="0" borderId="0" xfId="0" applyNumberFormat="1" applyFont="1" applyFill="1" applyBorder="1" applyAlignment="1">
      <alignment horizontal="right" wrapText="1"/>
    </xf>
    <xf numFmtId="0" fontId="27" fillId="0" borderId="0" xfId="3" applyFont="1" applyFill="1"/>
    <xf numFmtId="4" fontId="27" fillId="0" borderId="0" xfId="3" applyNumberFormat="1" applyFont="1" applyFill="1"/>
    <xf numFmtId="0" fontId="5" fillId="0" borderId="0" xfId="3" applyFont="1" applyFill="1"/>
    <xf numFmtId="4" fontId="5" fillId="0" borderId="0" xfId="3" applyNumberFormat="1" applyFont="1" applyFill="1"/>
    <xf numFmtId="0" fontId="6"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Border="1" applyAlignment="1">
      <alignment horizontal="center"/>
    </xf>
  </cellXfs>
  <cellStyles count="13">
    <cellStyle name="Comma 2" xfId="1"/>
    <cellStyle name="Comma0" xfId="2"/>
    <cellStyle name="Normal" xfId="0" builtinId="0"/>
    <cellStyle name="Normal 2" xfId="3"/>
    <cellStyle name="Normal 3" xfId="4"/>
    <cellStyle name="Normal 4" xfId="5"/>
    <cellStyle name="Normal 5" xfId="6"/>
    <cellStyle name="Normal_buget 2004 cf lg 507 2003 CU DEBL10% MAI cu virari" xfId="7"/>
    <cellStyle name="Normal_BUGET RECTIFICARE OUG 89 VIRARI FINALE" xfId="8"/>
    <cellStyle name="Normal_BUGET RECTIFICARE OUG 89 VIRARI FINALE_12.Cont executie CHELTUIELI DECEMBRIE 2014" xfId="9"/>
    <cellStyle name="Normal_LG 216 CALCULE BVC 2001" xfId="10"/>
    <cellStyle name="Percent 2" xfId="11"/>
    <cellStyle name="Style 1" xfId="1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anina%20NICUTA/Documents/Geanina/CONT%20DE%20EXECUTIE/2018/10.OCTOMBRIE/10.%20%20Cont%20executie%20VENITURI%20%20OCTOMBRIE%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uget an 2018"/>
      <sheetName val="TRIMESTRE"/>
      <sheetName val="martie_lei vio"/>
      <sheetName val="LUNA ANTERIOARA"/>
      <sheetName val="Verificare bilant"/>
      <sheetName val="cumulat"/>
      <sheetName val="luna curenta"/>
      <sheetName val="cumulat si luna curenta"/>
      <sheetName val="Cont exc Finante sursa 2"/>
      <sheetName val="Cont exc Finante"/>
      <sheetName val="SUME ANAF"/>
      <sheetName val="Alba1"/>
      <sheetName val="Arad1"/>
      <sheetName val="Arges1"/>
      <sheetName val="Bacau1"/>
      <sheetName val="Bihor1"/>
      <sheetName val="Bistrita1"/>
      <sheetName val="Botosani1"/>
      <sheetName val="Brasov1"/>
      <sheetName val="Braila1"/>
      <sheetName val="Buzau1"/>
      <sheetName val="Caras1"/>
      <sheetName val="Calarasi1"/>
      <sheetName val="Cluj1"/>
      <sheetName val="Constanta1"/>
      <sheetName val="Covasna1"/>
      <sheetName val="Dambovita1"/>
      <sheetName val="Dolj1"/>
      <sheetName val="Galati1"/>
      <sheetName val="Giurgiu1"/>
      <sheetName val="Gorj1"/>
      <sheetName val="Harghita1"/>
      <sheetName val="Hunedoara1"/>
      <sheetName val="Ialomita1"/>
      <sheetName val="Iasi1"/>
      <sheetName val="Maramures1"/>
      <sheetName val="Mehedinti1"/>
      <sheetName val="Mures1"/>
      <sheetName val="Neamt1"/>
      <sheetName val="Olt1"/>
      <sheetName val="Prahova1"/>
      <sheetName val="Satu_Mare1"/>
      <sheetName val="Salaj1"/>
      <sheetName val="Sibiu1"/>
      <sheetName val="Suceava1"/>
      <sheetName val="Teleorman1"/>
      <sheetName val="Timis1"/>
      <sheetName val="Tulcea1"/>
      <sheetName val="Vaslui1"/>
      <sheetName val="Valcea1"/>
      <sheetName val="Vrancea1"/>
      <sheetName val="Bucuresti1"/>
      <sheetName val="Ilfov1"/>
      <sheetName val="OPSNAJ1"/>
      <sheetName val="CNAS1"/>
      <sheetName val="RETINERE"/>
      <sheetName val="CAST1"/>
    </sheetNames>
    <sheetDataSet>
      <sheetData sheetId="0"/>
      <sheetData sheetId="1">
        <row r="10">
          <cell r="I10">
            <v>0</v>
          </cell>
        </row>
        <row r="11">
          <cell r="I11">
            <v>0</v>
          </cell>
        </row>
        <row r="12">
          <cell r="I12">
            <v>0</v>
          </cell>
        </row>
        <row r="13">
          <cell r="I13">
            <v>0</v>
          </cell>
        </row>
        <row r="17">
          <cell r="I17">
            <v>10757</v>
          </cell>
        </row>
        <row r="18">
          <cell r="I18">
            <v>69</v>
          </cell>
        </row>
        <row r="19">
          <cell r="I19">
            <v>0</v>
          </cell>
        </row>
        <row r="20">
          <cell r="I20">
            <v>0</v>
          </cell>
        </row>
        <row r="21">
          <cell r="I21">
            <v>0</v>
          </cell>
        </row>
        <row r="24">
          <cell r="I24">
            <v>656</v>
          </cell>
        </row>
        <row r="25">
          <cell r="I25">
            <v>0</v>
          </cell>
        </row>
        <row r="29">
          <cell r="I29">
            <v>141677</v>
          </cell>
        </row>
        <row r="30">
          <cell r="I30">
            <v>6202</v>
          </cell>
        </row>
        <row r="31">
          <cell r="I31">
            <v>0</v>
          </cell>
        </row>
        <row r="32">
          <cell r="I32">
            <v>0</v>
          </cell>
        </row>
        <row r="33">
          <cell r="I33">
            <v>0</v>
          </cell>
        </row>
        <row r="34">
          <cell r="I34">
            <v>0</v>
          </cell>
        </row>
        <row r="35">
          <cell r="I35">
            <v>0</v>
          </cell>
        </row>
        <row r="36">
          <cell r="I36">
            <v>28</v>
          </cell>
        </row>
        <row r="37">
          <cell r="I37">
            <v>1</v>
          </cell>
        </row>
        <row r="38">
          <cell r="I38">
            <v>0</v>
          </cell>
        </row>
        <row r="39">
          <cell r="I39">
            <v>0</v>
          </cell>
        </row>
        <row r="40">
          <cell r="I40">
            <v>0</v>
          </cell>
        </row>
        <row r="41">
          <cell r="I41">
            <v>0</v>
          </cell>
        </row>
        <row r="42">
          <cell r="I42">
            <v>170</v>
          </cell>
        </row>
        <row r="43">
          <cell r="I43">
            <v>287</v>
          </cell>
        </row>
        <row r="44">
          <cell r="I44">
            <v>371</v>
          </cell>
        </row>
        <row r="45">
          <cell r="I45">
            <v>1340</v>
          </cell>
        </row>
        <row r="53">
          <cell r="I53">
            <v>0</v>
          </cell>
        </row>
        <row r="55">
          <cell r="I55">
            <v>0</v>
          </cell>
        </row>
        <row r="60">
          <cell r="I60">
            <v>274</v>
          </cell>
        </row>
        <row r="62">
          <cell r="I62">
            <v>0</v>
          </cell>
        </row>
        <row r="67">
          <cell r="I67">
            <v>5</v>
          </cell>
        </row>
        <row r="68">
          <cell r="I68">
            <v>8540.99</v>
          </cell>
        </row>
        <row r="69">
          <cell r="I69">
            <v>615.97</v>
          </cell>
        </row>
        <row r="70">
          <cell r="I70">
            <v>0</v>
          </cell>
        </row>
        <row r="71">
          <cell r="I71">
            <v>0</v>
          </cell>
        </row>
        <row r="72">
          <cell r="I72">
            <v>0</v>
          </cell>
        </row>
        <row r="73">
          <cell r="I73">
            <v>0</v>
          </cell>
        </row>
        <row r="74">
          <cell r="I74">
            <v>0</v>
          </cell>
        </row>
        <row r="75">
          <cell r="I75">
            <v>1741.8600000000001</v>
          </cell>
        </row>
        <row r="76">
          <cell r="I76">
            <v>0</v>
          </cell>
        </row>
        <row r="79">
          <cell r="I79">
            <v>0</v>
          </cell>
        </row>
        <row r="80">
          <cell r="I80">
            <v>0</v>
          </cell>
        </row>
        <row r="82">
          <cell r="I82">
            <v>2</v>
          </cell>
        </row>
        <row r="84">
          <cell r="I84">
            <v>1027.3900000000001</v>
          </cell>
        </row>
        <row r="85">
          <cell r="I85">
            <v>0</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K102"/>
  <sheetViews>
    <sheetView tabSelected="1" workbookViewId="0">
      <pane xSplit="3" ySplit="6" topLeftCell="E88" activePane="bottomRight" state="frozen"/>
      <selection activeCell="F95" sqref="F95"/>
      <selection pane="topRight" activeCell="F95" sqref="F95"/>
      <selection pane="bottomLeft" activeCell="F95" sqref="F95"/>
      <selection pane="bottomRight" activeCell="B95" sqref="B95:F96"/>
    </sheetView>
  </sheetViews>
  <sheetFormatPr defaultRowHeight="12.75"/>
  <cols>
    <col min="1" max="1" width="10.28515625" style="1" bestFit="1" customWidth="1"/>
    <col min="2" max="2" width="57.5703125" style="4" customWidth="1"/>
    <col min="3" max="3" width="14" style="54" customWidth="1"/>
    <col min="4" max="4" width="11.28515625" style="54" hidden="1" customWidth="1"/>
    <col min="5" max="6" width="18" style="4" customWidth="1"/>
    <col min="7" max="7" width="9.140625" style="6"/>
    <col min="8" max="8" width="10" style="6" customWidth="1"/>
    <col min="9" max="9" width="10.7109375" style="6" customWidth="1"/>
    <col min="10" max="10" width="10" style="6" customWidth="1"/>
    <col min="11" max="11" width="10.28515625" style="6" customWidth="1"/>
    <col min="12" max="12" width="10" style="6" customWidth="1"/>
    <col min="13" max="13" width="10.85546875" style="6" customWidth="1"/>
    <col min="14" max="14" width="9.140625" style="6"/>
    <col min="15" max="15" width="9.7109375" style="6" customWidth="1"/>
    <col min="16" max="16" width="10.140625" style="6" customWidth="1"/>
    <col min="17" max="17" width="10.85546875" style="6" customWidth="1"/>
    <col min="18" max="18" width="9.7109375" style="6" customWidth="1"/>
    <col min="19" max="20" width="10.5703125" style="6" customWidth="1"/>
    <col min="21" max="21" width="10.85546875" style="6" customWidth="1"/>
    <col min="22" max="22" width="9.85546875" style="6" customWidth="1"/>
    <col min="23" max="23" width="9" style="6" customWidth="1"/>
    <col min="24" max="24" width="10.140625" style="6" customWidth="1"/>
    <col min="25" max="25" width="10.5703125" style="6" customWidth="1"/>
    <col min="26" max="26" width="10.7109375" style="6" customWidth="1"/>
    <col min="27" max="27" width="9.28515625" style="6" customWidth="1"/>
    <col min="28" max="28" width="10.28515625" style="6" customWidth="1"/>
    <col min="29" max="29" width="9.85546875" style="6" customWidth="1"/>
    <col min="30" max="30" width="10.7109375" style="6" customWidth="1"/>
    <col min="31" max="31" width="10" style="6" customWidth="1"/>
    <col min="32" max="32" width="10.28515625" style="6" customWidth="1"/>
    <col min="33" max="33" width="9.5703125" style="6" customWidth="1"/>
    <col min="34" max="34" width="10.7109375" style="6" customWidth="1"/>
    <col min="35" max="35" width="10.140625" style="6" bestFit="1" customWidth="1"/>
    <col min="36" max="36" width="10.5703125" style="6" customWidth="1"/>
    <col min="37" max="37" width="10" style="6" customWidth="1"/>
    <col min="38" max="38" width="10.85546875" style="6" customWidth="1"/>
    <col min="39" max="39" width="10.140625" style="6" customWidth="1"/>
    <col min="40" max="40" width="9.7109375" style="6" customWidth="1"/>
    <col min="41" max="41" width="10.85546875" style="6" customWidth="1"/>
    <col min="42" max="42" width="11.140625" style="6" customWidth="1"/>
    <col min="43" max="43" width="9.140625" style="6"/>
    <col min="44" max="44" width="10.5703125" style="6" customWidth="1"/>
    <col min="45" max="45" width="9.85546875" style="6" customWidth="1"/>
    <col min="46" max="46" width="10.85546875" style="6" customWidth="1"/>
    <col min="47" max="47" width="10.28515625" style="6" customWidth="1"/>
    <col min="48" max="48" width="8.5703125" style="6" customWidth="1"/>
    <col min="49" max="49" width="10.42578125" style="6" customWidth="1"/>
    <col min="50" max="51" width="9.85546875" style="6" customWidth="1"/>
    <col min="52" max="52" width="9.28515625" style="6" customWidth="1"/>
    <col min="53" max="53" width="9" style="6" customWidth="1"/>
    <col min="54" max="54" width="10.42578125" style="6" customWidth="1"/>
    <col min="55" max="55" width="11.28515625" style="6" customWidth="1"/>
    <col min="56" max="56" width="9.85546875" style="6" customWidth="1"/>
    <col min="57" max="57" width="10.42578125" style="6" customWidth="1"/>
    <col min="58" max="58" width="9.7109375" style="6" customWidth="1"/>
    <col min="59" max="59" width="11.140625" style="6" customWidth="1"/>
    <col min="60" max="60" width="10.42578125" style="6" customWidth="1"/>
    <col min="61" max="61" width="10" style="6" customWidth="1"/>
    <col min="62" max="62" width="10.140625" style="6" customWidth="1"/>
    <col min="63" max="63" width="10.7109375" style="6" customWidth="1"/>
    <col min="64" max="64" width="11.140625" style="6" customWidth="1"/>
    <col min="65" max="65" width="9.5703125" style="6" customWidth="1"/>
    <col min="66" max="66" width="11.28515625" style="6" customWidth="1"/>
    <col min="67" max="67" width="11" style="6" customWidth="1"/>
    <col min="68" max="68" width="9.85546875" style="6" customWidth="1"/>
    <col min="69" max="69" width="10.7109375" style="6" customWidth="1"/>
    <col min="70" max="70" width="10.28515625" style="6" customWidth="1"/>
    <col min="71" max="71" width="10.5703125" style="6" customWidth="1"/>
    <col min="72" max="72" width="9.5703125" style="6" customWidth="1"/>
    <col min="73" max="73" width="8.42578125" style="6" customWidth="1"/>
    <col min="74" max="74" width="10.7109375" style="6" customWidth="1"/>
    <col min="75" max="75" width="10.140625" style="6" customWidth="1"/>
    <col min="76" max="76" width="10.7109375" style="6" customWidth="1"/>
    <col min="77" max="77" width="9.85546875" style="6" customWidth="1"/>
    <col min="78" max="78" width="9.7109375" style="6" customWidth="1"/>
    <col min="79" max="79" width="10" style="6" customWidth="1"/>
    <col min="80" max="80" width="11.42578125" style="6" customWidth="1"/>
    <col min="81" max="81" width="10" style="6" customWidth="1"/>
    <col min="82" max="82" width="9.7109375" style="6" customWidth="1"/>
    <col min="83" max="83" width="10" style="6" customWidth="1"/>
    <col min="84" max="84" width="10.7109375" style="6" customWidth="1"/>
    <col min="85" max="85" width="9.28515625" style="6" customWidth="1"/>
    <col min="86" max="86" width="10.7109375" style="6" customWidth="1"/>
    <col min="87" max="87" width="10.140625" style="6" customWidth="1"/>
    <col min="88" max="88" width="10.85546875" style="6" customWidth="1"/>
    <col min="89" max="89" width="11.140625" style="6" customWidth="1"/>
    <col min="90" max="92" width="10.28515625" style="6" customWidth="1"/>
    <col min="93" max="93" width="9.5703125" style="6" customWidth="1"/>
    <col min="94" max="94" width="10.28515625" style="6" customWidth="1"/>
    <col min="95" max="95" width="9.5703125" style="6" customWidth="1"/>
    <col min="96" max="96" width="10.140625" style="6" customWidth="1"/>
    <col min="97" max="97" width="8.85546875" style="6" customWidth="1"/>
    <col min="98" max="98" width="9.42578125" style="6" customWidth="1"/>
    <col min="99" max="99" width="10.28515625" style="6" customWidth="1"/>
    <col min="100" max="100" width="9.85546875" style="6" customWidth="1"/>
    <col min="101" max="101" width="9.5703125" style="6" customWidth="1"/>
    <col min="102" max="102" width="9" style="6" customWidth="1"/>
    <col min="103" max="103" width="9.7109375" style="6" customWidth="1"/>
    <col min="104" max="105" width="10.42578125" style="6" customWidth="1"/>
    <col min="106" max="106" width="10.140625" style="6" customWidth="1"/>
    <col min="107" max="107" width="10.28515625" style="6" customWidth="1"/>
    <col min="108" max="108" width="11.5703125" style="6" customWidth="1"/>
    <col min="109" max="110" width="11.140625" style="6" customWidth="1"/>
    <col min="111" max="111" width="9.85546875" style="6" customWidth="1"/>
    <col min="112" max="112" width="8.5703125" style="6" customWidth="1"/>
    <col min="113" max="113" width="10.28515625" style="6" customWidth="1"/>
    <col min="114" max="114" width="10" style="6" customWidth="1"/>
    <col min="115" max="115" width="9.85546875" style="6" customWidth="1"/>
    <col min="116" max="116" width="10.140625" style="6" customWidth="1"/>
    <col min="117" max="117" width="11.7109375" style="6" customWidth="1"/>
    <col min="118" max="118" width="8.140625" style="6" customWidth="1"/>
    <col min="119" max="119" width="8.5703125" style="6" customWidth="1"/>
    <col min="120" max="120" width="10.140625" style="6" customWidth="1"/>
    <col min="121" max="121" width="11.7109375" style="6" customWidth="1"/>
    <col min="122" max="122" width="9.5703125" style="6" customWidth="1"/>
    <col min="123" max="123" width="9.42578125" style="6" customWidth="1"/>
    <col min="124" max="124" width="12.28515625" style="6" customWidth="1"/>
    <col min="125" max="125" width="11.42578125" style="6" customWidth="1"/>
    <col min="126" max="126" width="11.5703125" style="6" customWidth="1"/>
    <col min="127" max="127" width="11.42578125" style="6" customWidth="1"/>
    <col min="128" max="128" width="14.28515625" style="6" customWidth="1"/>
    <col min="129" max="129" width="10.5703125" style="6" customWidth="1"/>
    <col min="130" max="130" width="11.7109375" style="6" bestFit="1" customWidth="1"/>
    <col min="131" max="131" width="11" style="6" customWidth="1"/>
    <col min="132" max="132" width="12" style="6" customWidth="1"/>
    <col min="133" max="133" width="10.85546875" style="6" customWidth="1"/>
    <col min="134" max="134" width="11.5703125" style="6" customWidth="1"/>
    <col min="135" max="135" width="9.85546875" style="6" customWidth="1"/>
    <col min="136" max="136" width="10.5703125" style="6" customWidth="1"/>
    <col min="137" max="138" width="9.140625" style="6"/>
    <col min="139" max="139" width="10.5703125" style="6" customWidth="1"/>
    <col min="140" max="140" width="9.85546875" style="6" customWidth="1"/>
    <col min="141" max="141" width="10.140625" style="6" customWidth="1"/>
    <col min="142" max="143" width="9.140625" style="6"/>
    <col min="144" max="144" width="10.5703125" style="6" customWidth="1"/>
    <col min="145" max="145" width="10" style="6" customWidth="1"/>
    <col min="146" max="146" width="9.85546875" style="6" customWidth="1"/>
    <col min="147" max="148" width="9.140625" style="6"/>
    <col min="149" max="149" width="10.42578125" style="6" customWidth="1"/>
    <col min="150" max="150" width="9.7109375" style="6" customWidth="1"/>
    <col min="151" max="151" width="10" style="6" customWidth="1"/>
    <col min="152" max="153" width="9.140625" style="6"/>
    <col min="154" max="154" width="10.140625" style="6" customWidth="1"/>
    <col min="155" max="155" width="12.7109375" style="6" bestFit="1" customWidth="1"/>
    <col min="156" max="167" width="9.140625" style="6"/>
    <col min="168" max="16384" width="9.140625" style="4"/>
  </cols>
  <sheetData>
    <row r="1" spans="1:167" ht="18.75">
      <c r="B1" s="2" t="s">
        <v>417</v>
      </c>
      <c r="C1" s="3"/>
      <c r="D1" s="3"/>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row>
    <row r="2" spans="1:167" ht="17.25" customHeight="1">
      <c r="B2" s="7"/>
      <c r="C2" s="3"/>
      <c r="D2" s="3"/>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row>
    <row r="3" spans="1:167">
      <c r="A3" s="8"/>
      <c r="B3" s="9"/>
      <c r="C3" s="5"/>
      <c r="D3" s="5"/>
      <c r="E3" s="5"/>
      <c r="F3" s="5"/>
      <c r="EX3" s="10"/>
    </row>
    <row r="4" spans="1:167" ht="12.75" customHeight="1">
      <c r="B4" s="6"/>
      <c r="C4" s="12"/>
      <c r="D4" s="12"/>
      <c r="E4" s="5"/>
      <c r="F4" s="119" t="s">
        <v>418</v>
      </c>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7"/>
      <c r="EA4" s="127"/>
      <c r="EB4" s="127"/>
      <c r="EC4" s="127"/>
      <c r="ED4" s="127"/>
      <c r="EE4" s="126"/>
      <c r="EF4" s="126"/>
      <c r="EG4" s="126"/>
      <c r="EH4" s="126"/>
      <c r="EI4" s="126"/>
      <c r="EJ4" s="126"/>
      <c r="EK4" s="126"/>
      <c r="EL4" s="126"/>
      <c r="EM4" s="126"/>
      <c r="EN4" s="126"/>
      <c r="EO4" s="126"/>
      <c r="EP4" s="126"/>
      <c r="EQ4" s="126"/>
      <c r="ER4" s="126"/>
      <c r="ES4" s="126"/>
      <c r="ET4" s="126"/>
      <c r="EU4" s="126"/>
      <c r="EV4" s="126"/>
      <c r="EW4" s="126"/>
      <c r="EX4" s="126"/>
    </row>
    <row r="5" spans="1:167" s="17" customFormat="1" ht="76.5">
      <c r="A5" s="13" t="s">
        <v>0</v>
      </c>
      <c r="B5" s="13" t="s">
        <v>1</v>
      </c>
      <c r="C5" s="13" t="s">
        <v>2</v>
      </c>
      <c r="D5" s="14" t="s">
        <v>3</v>
      </c>
      <c r="E5" s="15" t="s">
        <v>4</v>
      </c>
      <c r="F5" s="15" t="s">
        <v>5</v>
      </c>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1"/>
      <c r="EZ5" s="11"/>
      <c r="FA5" s="11"/>
      <c r="FB5" s="11"/>
      <c r="FC5" s="11"/>
      <c r="FD5" s="11"/>
      <c r="FE5" s="11"/>
      <c r="FF5" s="11"/>
      <c r="FG5" s="11"/>
      <c r="FH5" s="11"/>
      <c r="FI5" s="11"/>
      <c r="FJ5" s="11"/>
      <c r="FK5" s="11"/>
    </row>
    <row r="6" spans="1:167" s="22" customFormat="1">
      <c r="A6" s="18"/>
      <c r="B6" s="19"/>
      <c r="C6" s="18">
        <v>1</v>
      </c>
      <c r="D6" s="18"/>
      <c r="E6" s="18">
        <v>2</v>
      </c>
      <c r="F6" s="18" t="s">
        <v>6</v>
      </c>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1"/>
      <c r="EZ6" s="21"/>
      <c r="FA6" s="21"/>
      <c r="FB6" s="21"/>
      <c r="FC6" s="21"/>
      <c r="FD6" s="21"/>
      <c r="FE6" s="21"/>
      <c r="FF6" s="21"/>
      <c r="FG6" s="21"/>
      <c r="FH6" s="21"/>
      <c r="FI6" s="21"/>
      <c r="FJ6" s="21"/>
      <c r="FK6" s="21"/>
    </row>
    <row r="7" spans="1:167">
      <c r="A7" s="23" t="s">
        <v>7</v>
      </c>
      <c r="B7" s="24" t="s">
        <v>8</v>
      </c>
      <c r="C7" s="25">
        <f>+C8+C63+C91</f>
        <v>201155190</v>
      </c>
      <c r="D7" s="25">
        <f>+D8+D63+D91</f>
        <v>173765210</v>
      </c>
      <c r="E7" s="25">
        <f>+E8+E63+E91</f>
        <v>180800156</v>
      </c>
      <c r="F7" s="25">
        <f>+F8+F63+F91</f>
        <v>20402732</v>
      </c>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5"/>
      <c r="EZ7" s="5"/>
    </row>
    <row r="8" spans="1:167">
      <c r="A8" s="23" t="s">
        <v>9</v>
      </c>
      <c r="B8" s="24" t="s">
        <v>10</v>
      </c>
      <c r="C8" s="25">
        <f>+C14+C50+C9</f>
        <v>184886130</v>
      </c>
      <c r="D8" s="25">
        <f>+D14+D50+D9</f>
        <v>161832000</v>
      </c>
      <c r="E8" s="25">
        <f>+E14+E50+E9</f>
        <v>177078489</v>
      </c>
      <c r="F8" s="25">
        <f>+F14+F50+F9</f>
        <v>19376545</v>
      </c>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5"/>
      <c r="EZ8" s="5"/>
    </row>
    <row r="9" spans="1:167">
      <c r="A9" s="23" t="s">
        <v>11</v>
      </c>
      <c r="B9" s="24" t="s">
        <v>12</v>
      </c>
      <c r="C9" s="25">
        <f>+C10+C11+C12+C13</f>
        <v>0</v>
      </c>
      <c r="D9" s="25">
        <f>+D10+D11+D12+D13</f>
        <v>0</v>
      </c>
      <c r="E9" s="25">
        <f>+E10+E11+E12+E13</f>
        <v>0</v>
      </c>
      <c r="F9" s="25">
        <f>+F10+F11+F12+F13</f>
        <v>0</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5"/>
      <c r="EZ9" s="5"/>
    </row>
    <row r="10" spans="1:167" ht="38.25">
      <c r="A10" s="23" t="s">
        <v>13</v>
      </c>
      <c r="B10" s="24" t="s">
        <v>14</v>
      </c>
      <c r="C10" s="25"/>
      <c r="D10" s="25">
        <f>[1]TRIMESTRE!I10*1000</f>
        <v>0</v>
      </c>
      <c r="E10" s="25"/>
      <c r="F10" s="25"/>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5"/>
      <c r="EZ10" s="5"/>
    </row>
    <row r="11" spans="1:167" ht="38.25">
      <c r="A11" s="23" t="s">
        <v>15</v>
      </c>
      <c r="B11" s="24" t="s">
        <v>16</v>
      </c>
      <c r="C11" s="25"/>
      <c r="D11" s="25">
        <f>[1]TRIMESTRE!I11*1000</f>
        <v>0</v>
      </c>
      <c r="E11" s="25"/>
      <c r="F11" s="25"/>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5"/>
      <c r="EZ11" s="5"/>
    </row>
    <row r="12" spans="1:167" ht="25.5">
      <c r="A12" s="23" t="s">
        <v>17</v>
      </c>
      <c r="B12" s="24" t="s">
        <v>18</v>
      </c>
      <c r="C12" s="25"/>
      <c r="D12" s="25">
        <f>[1]TRIMESTRE!I12*1000</f>
        <v>0</v>
      </c>
      <c r="E12" s="25"/>
      <c r="F12" s="25"/>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5"/>
      <c r="EZ12" s="5"/>
    </row>
    <row r="13" spans="1:167" ht="38.25">
      <c r="A13" s="23"/>
      <c r="B13" s="24" t="s">
        <v>19</v>
      </c>
      <c r="C13" s="25"/>
      <c r="D13" s="25">
        <f>[1]TRIMESTRE!I13*1000</f>
        <v>0</v>
      </c>
      <c r="E13" s="25"/>
      <c r="F13" s="25"/>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5"/>
      <c r="EZ13" s="5"/>
    </row>
    <row r="14" spans="1:167">
      <c r="A14" s="23" t="s">
        <v>20</v>
      </c>
      <c r="B14" s="24" t="s">
        <v>21</v>
      </c>
      <c r="C14" s="25">
        <f>+C15+C27</f>
        <v>184723130</v>
      </c>
      <c r="D14" s="25">
        <f>+D15+D27</f>
        <v>161558000</v>
      </c>
      <c r="E14" s="25">
        <f>+E15+E27</f>
        <v>176902354</v>
      </c>
      <c r="F14" s="25">
        <f>+F15+F27</f>
        <v>19359844</v>
      </c>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5"/>
      <c r="EZ14" s="5"/>
    </row>
    <row r="15" spans="1:167">
      <c r="A15" s="23" t="s">
        <v>22</v>
      </c>
      <c r="B15" s="24" t="s">
        <v>23</v>
      </c>
      <c r="C15" s="25">
        <f>+C16+C23+C26</f>
        <v>21196260</v>
      </c>
      <c r="D15" s="25">
        <f>+D16+D23+D26</f>
        <v>11482000</v>
      </c>
      <c r="E15" s="25">
        <f>+E16+E23+E26</f>
        <v>21546213</v>
      </c>
      <c r="F15" s="25">
        <f>+F16+F23+F26</f>
        <v>1599213</v>
      </c>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5"/>
      <c r="EZ15" s="5"/>
    </row>
    <row r="16" spans="1:167" ht="25.5">
      <c r="A16" s="23" t="s">
        <v>24</v>
      </c>
      <c r="B16" s="24" t="s">
        <v>25</v>
      </c>
      <c r="C16" s="25">
        <v>7701260</v>
      </c>
      <c r="D16" s="25">
        <f>D17+D18+D20+D21+D22+D19</f>
        <v>10826000</v>
      </c>
      <c r="E16" s="25">
        <f>E17+E18+E20+E21+E22+E19</f>
        <v>7690529</v>
      </c>
      <c r="F16" s="25">
        <f>F17+F18+F20+F21+F22+F19</f>
        <v>55636</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5"/>
      <c r="EZ16" s="5"/>
    </row>
    <row r="17" spans="1:156" ht="25.5">
      <c r="A17" s="27" t="s">
        <v>26</v>
      </c>
      <c r="B17" s="28" t="s">
        <v>27</v>
      </c>
      <c r="C17" s="25"/>
      <c r="D17" s="25">
        <f>[1]TRIMESTRE!I17*1000</f>
        <v>10757000</v>
      </c>
      <c r="E17" s="29">
        <v>7654030</v>
      </c>
      <c r="F17" s="29">
        <v>55684</v>
      </c>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5"/>
      <c r="EZ17" s="5"/>
    </row>
    <row r="18" spans="1:156" ht="25.5">
      <c r="A18" s="27" t="s">
        <v>28</v>
      </c>
      <c r="B18" s="28" t="s">
        <v>29</v>
      </c>
      <c r="C18" s="25"/>
      <c r="D18" s="25">
        <f>[1]TRIMESTRE!I18*1000</f>
        <v>69000</v>
      </c>
      <c r="E18" s="29">
        <v>36499</v>
      </c>
      <c r="F18" s="29">
        <v>-48</v>
      </c>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5"/>
      <c r="EZ18" s="5"/>
    </row>
    <row r="19" spans="1:156">
      <c r="A19" s="27" t="s">
        <v>30</v>
      </c>
      <c r="B19" s="28" t="s">
        <v>31</v>
      </c>
      <c r="C19" s="25"/>
      <c r="D19" s="25">
        <f>[1]TRIMESTRE!I19*1000</f>
        <v>0</v>
      </c>
      <c r="E19" s="29"/>
      <c r="F19" s="29"/>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5"/>
      <c r="EZ19" s="5"/>
    </row>
    <row r="20" spans="1:156" ht="25.5">
      <c r="A20" s="27" t="s">
        <v>32</v>
      </c>
      <c r="B20" s="28" t="s">
        <v>33</v>
      </c>
      <c r="C20" s="25"/>
      <c r="D20" s="25">
        <f>[1]TRIMESTRE!I20*1000</f>
        <v>0</v>
      </c>
      <c r="E20" s="29"/>
      <c r="F20" s="29"/>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5"/>
      <c r="EZ20" s="5"/>
    </row>
    <row r="21" spans="1:156" ht="25.5">
      <c r="A21" s="27" t="s">
        <v>34</v>
      </c>
      <c r="B21" s="28" t="s">
        <v>35</v>
      </c>
      <c r="C21" s="25"/>
      <c r="D21" s="25">
        <f>[1]TRIMESTRE!I21*1000</f>
        <v>0</v>
      </c>
      <c r="E21" s="29"/>
      <c r="F21" s="29"/>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5"/>
      <c r="EZ21" s="5"/>
    </row>
    <row r="22" spans="1:156" ht="43.5" customHeight="1">
      <c r="A22" s="27" t="s">
        <v>36</v>
      </c>
      <c r="B22" s="30" t="s">
        <v>37</v>
      </c>
      <c r="C22" s="25"/>
      <c r="D22" s="25">
        <f>[1]TRIMESTRE!I22*1000</f>
        <v>0</v>
      </c>
      <c r="E22" s="29"/>
      <c r="F22" s="2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5"/>
      <c r="EZ22" s="5"/>
    </row>
    <row r="23" spans="1:156" ht="14.25">
      <c r="A23" s="23" t="s">
        <v>38</v>
      </c>
      <c r="B23" s="31" t="s">
        <v>39</v>
      </c>
      <c r="C23" s="32">
        <f>C24+C25</f>
        <v>428000</v>
      </c>
      <c r="D23" s="32">
        <f>D24+D25</f>
        <v>656000</v>
      </c>
      <c r="E23" s="32">
        <f>E24+E25</f>
        <v>1190443</v>
      </c>
      <c r="F23" s="32">
        <f>F24+F25</f>
        <v>6594</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5"/>
      <c r="EZ23" s="5"/>
    </row>
    <row r="24" spans="1:156" ht="30">
      <c r="A24" s="27" t="s">
        <v>40</v>
      </c>
      <c r="B24" s="30" t="s">
        <v>41</v>
      </c>
      <c r="C24" s="25">
        <v>428000</v>
      </c>
      <c r="D24" s="25">
        <f>[1]TRIMESTRE!I24*1000</f>
        <v>656000</v>
      </c>
      <c r="E24" s="29">
        <f>652052+483052</f>
        <v>1135104</v>
      </c>
      <c r="F24" s="29">
        <v>4531</v>
      </c>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5"/>
      <c r="EZ24" s="5"/>
    </row>
    <row r="25" spans="1:156" ht="30">
      <c r="A25" s="27" t="s">
        <v>42</v>
      </c>
      <c r="B25" s="30" t="s">
        <v>43</v>
      </c>
      <c r="C25" s="25"/>
      <c r="D25" s="25">
        <f>[1]TRIMESTRE!I25*1000</f>
        <v>0</v>
      </c>
      <c r="E25" s="29">
        <f>-730+56069</f>
        <v>55339</v>
      </c>
      <c r="F25" s="29">
        <v>2063</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5"/>
      <c r="EZ25" s="5"/>
    </row>
    <row r="26" spans="1:156" ht="30">
      <c r="A26" s="27"/>
      <c r="B26" s="30" t="s">
        <v>44</v>
      </c>
      <c r="C26" s="25">
        <v>13067000</v>
      </c>
      <c r="D26" s="25"/>
      <c r="E26" s="29">
        <v>12665241</v>
      </c>
      <c r="F26" s="29">
        <v>1536983</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5"/>
      <c r="EZ26" s="5"/>
    </row>
    <row r="27" spans="1:156">
      <c r="A27" s="23" t="s">
        <v>45</v>
      </c>
      <c r="B27" s="24" t="s">
        <v>46</v>
      </c>
      <c r="C27" s="25">
        <f>C28+C34+C49+C35+C36+C37+C38+C39+C40+C41+C42+C43+C44+C45+C46+C47+C48</f>
        <v>163526870</v>
      </c>
      <c r="D27" s="25">
        <f>D28+D34+D49+D35+D36+D37+D38+D39+D40+D41+D42+D43+D44+D45+D46+D47+D48</f>
        <v>150076000</v>
      </c>
      <c r="E27" s="25">
        <f>E28+E34+E49+E35+E36+E37+E38+E39+E40+E41+E42+E43+E44+E45+E46+E47+E48</f>
        <v>155356141</v>
      </c>
      <c r="F27" s="25">
        <f>F28+F34+F49+F35+F36+F37+F38+F39+F40+F41+F42+F43+F44+F45+F46+F47+F48</f>
        <v>17760631</v>
      </c>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5"/>
      <c r="EZ27" s="5"/>
    </row>
    <row r="28" spans="1:156" ht="25.5">
      <c r="A28" s="23" t="s">
        <v>47</v>
      </c>
      <c r="B28" s="24" t="s">
        <v>48</v>
      </c>
      <c r="C28" s="25">
        <v>160567000</v>
      </c>
      <c r="D28" s="25">
        <f>D29+D30+D31+D32+D33</f>
        <v>147879000</v>
      </c>
      <c r="E28" s="25">
        <f>E29+E30+E31+E32+E33</f>
        <v>152995209</v>
      </c>
      <c r="F28" s="25">
        <f>F29+F30+F31+F32+F33</f>
        <v>17512844</v>
      </c>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5"/>
      <c r="EZ28" s="5"/>
    </row>
    <row r="29" spans="1:156" ht="25.5">
      <c r="A29" s="27" t="s">
        <v>49</v>
      </c>
      <c r="B29" s="28" t="s">
        <v>50</v>
      </c>
      <c r="C29" s="25"/>
      <c r="D29" s="25">
        <f>[1]TRIMESTRE!I29*1000</f>
        <v>141677000</v>
      </c>
      <c r="E29" s="29">
        <v>147193529</v>
      </c>
      <c r="F29" s="29">
        <v>16837213</v>
      </c>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5"/>
      <c r="EZ29" s="5"/>
    </row>
    <row r="30" spans="1:156" ht="45">
      <c r="A30" s="27" t="s">
        <v>51</v>
      </c>
      <c r="B30" s="33" t="s">
        <v>52</v>
      </c>
      <c r="C30" s="25"/>
      <c r="D30" s="25">
        <f>[1]TRIMESTRE!I30*1000</f>
        <v>6202000</v>
      </c>
      <c r="E30" s="29">
        <v>5659996</v>
      </c>
      <c r="F30" s="29">
        <v>624439</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5"/>
      <c r="EZ30" s="5"/>
    </row>
    <row r="31" spans="1:156" ht="27.75" customHeight="1">
      <c r="A31" s="27" t="s">
        <v>53</v>
      </c>
      <c r="B31" s="28" t="s">
        <v>54</v>
      </c>
      <c r="C31" s="25"/>
      <c r="D31" s="25">
        <f>[1]TRIMESTRE!I31*1000</f>
        <v>0</v>
      </c>
      <c r="E31" s="29"/>
      <c r="F31" s="29"/>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5"/>
      <c r="EZ31" s="5"/>
    </row>
    <row r="32" spans="1:156">
      <c r="A32" s="27" t="s">
        <v>55</v>
      </c>
      <c r="B32" s="28" t="s">
        <v>56</v>
      </c>
      <c r="C32" s="25"/>
      <c r="D32" s="25">
        <f>[1]TRIMESTRE!I32*1000</f>
        <v>0</v>
      </c>
      <c r="E32" s="29">
        <v>141684</v>
      </c>
      <c r="F32" s="29">
        <v>51192</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5"/>
      <c r="EZ32" s="5"/>
    </row>
    <row r="33" spans="1:156">
      <c r="A33" s="27" t="s">
        <v>57</v>
      </c>
      <c r="B33" s="28" t="s">
        <v>58</v>
      </c>
      <c r="C33" s="25"/>
      <c r="D33" s="25">
        <f>[1]TRIMESTRE!I33*1000</f>
        <v>0</v>
      </c>
      <c r="E33" s="29"/>
      <c r="F33" s="29"/>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5"/>
      <c r="EZ33" s="5"/>
    </row>
    <row r="34" spans="1:156">
      <c r="A34" s="27" t="s">
        <v>59</v>
      </c>
      <c r="B34" s="28" t="s">
        <v>60</v>
      </c>
      <c r="C34" s="25"/>
      <c r="D34" s="25">
        <f>[1]TRIMESTRE!I34*1000</f>
        <v>0</v>
      </c>
      <c r="E34" s="29"/>
      <c r="F34" s="29"/>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5"/>
      <c r="EZ34" s="5"/>
    </row>
    <row r="35" spans="1:156" ht="24">
      <c r="A35" s="27" t="s">
        <v>61</v>
      </c>
      <c r="B35" s="34" t="s">
        <v>62</v>
      </c>
      <c r="C35" s="25"/>
      <c r="D35" s="25">
        <f>[1]TRIMESTRE!I35*1000</f>
        <v>0</v>
      </c>
      <c r="E35" s="29"/>
      <c r="F35" s="29"/>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5"/>
      <c r="EZ35" s="5"/>
    </row>
    <row r="36" spans="1:156" ht="38.25">
      <c r="A36" s="27" t="s">
        <v>63</v>
      </c>
      <c r="B36" s="28" t="s">
        <v>64</v>
      </c>
      <c r="C36" s="25">
        <v>12000</v>
      </c>
      <c r="D36" s="25">
        <f>[1]TRIMESTRE!I36*1000</f>
        <v>28000</v>
      </c>
      <c r="E36" s="29">
        <v>5770</v>
      </c>
      <c r="F36" s="29">
        <v>1</v>
      </c>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5"/>
      <c r="EZ36" s="5"/>
    </row>
    <row r="37" spans="1:156" ht="51">
      <c r="A37" s="27" t="s">
        <v>65</v>
      </c>
      <c r="B37" s="28" t="s">
        <v>66</v>
      </c>
      <c r="C37" s="25">
        <v>3870</v>
      </c>
      <c r="D37" s="25">
        <f>[1]TRIMESTRE!I37*1000</f>
        <v>1000</v>
      </c>
      <c r="E37" s="29">
        <v>666</v>
      </c>
      <c r="F37" s="29">
        <v>33</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5"/>
      <c r="EZ37" s="5"/>
    </row>
    <row r="38" spans="1:156" ht="38.25">
      <c r="A38" s="27" t="s">
        <v>67</v>
      </c>
      <c r="B38" s="28" t="s">
        <v>68</v>
      </c>
      <c r="C38" s="25"/>
      <c r="D38" s="25">
        <f>[1]TRIMESTRE!I38*1000</f>
        <v>0</v>
      </c>
      <c r="E38" s="29"/>
      <c r="F38" s="29"/>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5"/>
      <c r="EZ38" s="5"/>
    </row>
    <row r="39" spans="1:156" ht="38.25">
      <c r="A39" s="27" t="s">
        <v>69</v>
      </c>
      <c r="B39" s="28" t="s">
        <v>70</v>
      </c>
      <c r="C39" s="25">
        <v>1000</v>
      </c>
      <c r="D39" s="25">
        <f>[1]TRIMESTRE!I39*1000</f>
        <v>0</v>
      </c>
      <c r="E39" s="29">
        <v>763</v>
      </c>
      <c r="F39" s="29">
        <v>8</v>
      </c>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5"/>
      <c r="EZ39" s="5"/>
    </row>
    <row r="40" spans="1:156" ht="38.25">
      <c r="A40" s="27" t="s">
        <v>71</v>
      </c>
      <c r="B40" s="28" t="s">
        <v>72</v>
      </c>
      <c r="C40" s="25"/>
      <c r="D40" s="25">
        <f>[1]TRIMESTRE!I40*1000</f>
        <v>0</v>
      </c>
      <c r="E40" s="29"/>
      <c r="F40" s="29"/>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5"/>
      <c r="EZ40" s="5"/>
    </row>
    <row r="41" spans="1:156" ht="38.25">
      <c r="A41" s="27" t="s">
        <v>73</v>
      </c>
      <c r="B41" s="28" t="s">
        <v>74</v>
      </c>
      <c r="C41" s="25"/>
      <c r="D41" s="25">
        <f>[1]TRIMESTRE!I41*1000</f>
        <v>0</v>
      </c>
      <c r="E41" s="29"/>
      <c r="F41" s="29"/>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5"/>
      <c r="EZ41" s="5"/>
    </row>
    <row r="42" spans="1:156" ht="25.5">
      <c r="A42" s="27" t="s">
        <v>75</v>
      </c>
      <c r="B42" s="28" t="s">
        <v>76</v>
      </c>
      <c r="C42" s="25">
        <v>448000</v>
      </c>
      <c r="D42" s="25">
        <f>[1]TRIMESTRE!I42*1000</f>
        <v>170000</v>
      </c>
      <c r="E42" s="29">
        <v>666209</v>
      </c>
      <c r="F42" s="29">
        <v>19784</v>
      </c>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5"/>
      <c r="EZ42" s="5"/>
    </row>
    <row r="43" spans="1:156" ht="30" customHeight="1">
      <c r="A43" s="27" t="s">
        <v>77</v>
      </c>
      <c r="B43" s="28" t="s">
        <v>78</v>
      </c>
      <c r="C43" s="25">
        <v>160000</v>
      </c>
      <c r="D43" s="25">
        <f>[1]TRIMESTRE!I43*1000</f>
        <v>287000</v>
      </c>
      <c r="E43" s="29">
        <v>177463</v>
      </c>
      <c r="F43" s="29">
        <v>16372</v>
      </c>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5"/>
      <c r="EZ43" s="5"/>
    </row>
    <row r="44" spans="1:156">
      <c r="A44" s="27" t="s">
        <v>79</v>
      </c>
      <c r="B44" s="28" t="s">
        <v>80</v>
      </c>
      <c r="C44" s="25">
        <v>1375000</v>
      </c>
      <c r="D44" s="25">
        <f>[1]TRIMESTRE!I44*1000</f>
        <v>371000</v>
      </c>
      <c r="E44" s="29">
        <v>1470242</v>
      </c>
      <c r="F44" s="29">
        <v>206798</v>
      </c>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5"/>
      <c r="EZ44" s="5"/>
    </row>
    <row r="45" spans="1:156">
      <c r="A45" s="27" t="s">
        <v>81</v>
      </c>
      <c r="B45" s="28" t="s">
        <v>82</v>
      </c>
      <c r="C45" s="25">
        <v>929000</v>
      </c>
      <c r="D45" s="25">
        <f>[1]TRIMESTRE!I45*1000</f>
        <v>1340000</v>
      </c>
      <c r="E45" s="29">
        <v>13899</v>
      </c>
      <c r="F45" s="29">
        <v>1107</v>
      </c>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5"/>
      <c r="EZ45" s="5"/>
    </row>
    <row r="46" spans="1:156" ht="38.25" customHeight="1">
      <c r="A46" s="35" t="s">
        <v>83</v>
      </c>
      <c r="B46" s="36" t="s">
        <v>84</v>
      </c>
      <c r="C46" s="25"/>
      <c r="D46" s="25"/>
      <c r="E46" s="29">
        <v>21</v>
      </c>
      <c r="F46" s="29"/>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5"/>
      <c r="EZ46" s="5"/>
    </row>
    <row r="47" spans="1:156">
      <c r="A47" s="35" t="s">
        <v>85</v>
      </c>
      <c r="B47" s="36" t="s">
        <v>86</v>
      </c>
      <c r="C47" s="25">
        <v>31000</v>
      </c>
      <c r="D47" s="25"/>
      <c r="E47" s="29">
        <v>16943</v>
      </c>
      <c r="F47" s="29">
        <v>644</v>
      </c>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5"/>
      <c r="EZ47" s="5"/>
    </row>
    <row r="48" spans="1:156" ht="25.5">
      <c r="A48" s="35" t="s">
        <v>87</v>
      </c>
      <c r="B48" s="36" t="s">
        <v>88</v>
      </c>
      <c r="C48" s="25"/>
      <c r="D48" s="25"/>
      <c r="E48" s="29">
        <v>8956</v>
      </c>
      <c r="F48" s="29">
        <v>3040</v>
      </c>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5"/>
      <c r="EZ48" s="5"/>
    </row>
    <row r="49" spans="1:167">
      <c r="A49" s="27" t="s">
        <v>89</v>
      </c>
      <c r="B49" s="28" t="s">
        <v>90</v>
      </c>
      <c r="C49" s="25"/>
      <c r="D49" s="25">
        <f>[1]TRIMESTRE!I49*1000</f>
        <v>0</v>
      </c>
      <c r="E49" s="29"/>
      <c r="F49" s="29"/>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5"/>
      <c r="EZ49" s="5"/>
    </row>
    <row r="50" spans="1:167">
      <c r="A50" s="23" t="s">
        <v>91</v>
      </c>
      <c r="B50" s="24" t="s">
        <v>92</v>
      </c>
      <c r="C50" s="25">
        <f>+C51+C56</f>
        <v>163000</v>
      </c>
      <c r="D50" s="25">
        <f>+D51+D56</f>
        <v>274000</v>
      </c>
      <c r="E50" s="25">
        <f>+E51+E56</f>
        <v>176135</v>
      </c>
      <c r="F50" s="25">
        <f>+F51+F56</f>
        <v>16701</v>
      </c>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5"/>
      <c r="EZ50" s="5"/>
    </row>
    <row r="51" spans="1:167">
      <c r="A51" s="23" t="s">
        <v>93</v>
      </c>
      <c r="B51" s="24" t="s">
        <v>94</v>
      </c>
      <c r="C51" s="25">
        <f>+C52+C54</f>
        <v>0</v>
      </c>
      <c r="D51" s="25">
        <f>+D52+D54</f>
        <v>0</v>
      </c>
      <c r="E51" s="25">
        <f>+E52+E54</f>
        <v>0</v>
      </c>
      <c r="F51" s="25">
        <f>+F52+F54</f>
        <v>0</v>
      </c>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5"/>
      <c r="EZ51" s="5"/>
    </row>
    <row r="52" spans="1:167">
      <c r="A52" s="23" t="s">
        <v>95</v>
      </c>
      <c r="B52" s="24" t="s">
        <v>96</v>
      </c>
      <c r="C52" s="25">
        <f>+C53</f>
        <v>0</v>
      </c>
      <c r="D52" s="25">
        <f>+D53</f>
        <v>0</v>
      </c>
      <c r="E52" s="25">
        <f>+E53</f>
        <v>0</v>
      </c>
      <c r="F52" s="25">
        <f>+F53</f>
        <v>0</v>
      </c>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5"/>
      <c r="EZ52" s="5"/>
    </row>
    <row r="53" spans="1:167">
      <c r="A53" s="27" t="s">
        <v>97</v>
      </c>
      <c r="B53" s="28" t="s">
        <v>98</v>
      </c>
      <c r="C53" s="25"/>
      <c r="D53" s="25">
        <f>[1]TRIMESTRE!I53*1000</f>
        <v>0</v>
      </c>
      <c r="E53" s="29"/>
      <c r="F53" s="29"/>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5"/>
      <c r="EZ53" s="5"/>
    </row>
    <row r="54" spans="1:167">
      <c r="A54" s="23" t="s">
        <v>99</v>
      </c>
      <c r="B54" s="24" t="s">
        <v>100</v>
      </c>
      <c r="C54" s="25">
        <f>+C55</f>
        <v>0</v>
      </c>
      <c r="D54" s="25">
        <f>+D55</f>
        <v>0</v>
      </c>
      <c r="E54" s="25">
        <f>+E55</f>
        <v>0</v>
      </c>
      <c r="F54" s="25">
        <f>+F55</f>
        <v>0</v>
      </c>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5"/>
      <c r="EZ54" s="5"/>
    </row>
    <row r="55" spans="1:167">
      <c r="A55" s="27" t="s">
        <v>101</v>
      </c>
      <c r="B55" s="28" t="s">
        <v>102</v>
      </c>
      <c r="C55" s="25"/>
      <c r="D55" s="25">
        <f>[1]TRIMESTRE!I55*1000</f>
        <v>0</v>
      </c>
      <c r="E55" s="29"/>
      <c r="F55" s="29"/>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5"/>
      <c r="EZ55" s="5"/>
    </row>
    <row r="56" spans="1:167" s="39" customFormat="1">
      <c r="A56" s="37" t="s">
        <v>103</v>
      </c>
      <c r="B56" s="24" t="s">
        <v>104</v>
      </c>
      <c r="C56" s="25">
        <f>+C57+C61</f>
        <v>163000</v>
      </c>
      <c r="D56" s="25">
        <f>+D57+D61</f>
        <v>274000</v>
      </c>
      <c r="E56" s="25">
        <f>+E57+E61</f>
        <v>176135</v>
      </c>
      <c r="F56" s="25">
        <f>+F57+F61</f>
        <v>16701</v>
      </c>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38"/>
      <c r="FB56" s="38"/>
      <c r="FC56" s="38"/>
      <c r="FD56" s="38"/>
      <c r="FE56" s="38"/>
      <c r="FF56" s="38"/>
      <c r="FG56" s="38"/>
      <c r="FH56" s="38"/>
      <c r="FI56" s="38"/>
      <c r="FJ56" s="38"/>
      <c r="FK56" s="38"/>
    </row>
    <row r="57" spans="1:167">
      <c r="A57" s="23" t="s">
        <v>105</v>
      </c>
      <c r="B57" s="24" t="s">
        <v>106</v>
      </c>
      <c r="C57" s="25">
        <f>C60+C58+C59</f>
        <v>163000</v>
      </c>
      <c r="D57" s="25">
        <f>D60+D58+D59</f>
        <v>274000</v>
      </c>
      <c r="E57" s="25">
        <f>E60+E58+E59</f>
        <v>176135</v>
      </c>
      <c r="F57" s="25">
        <f>F60+F58+F59</f>
        <v>16701</v>
      </c>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5"/>
      <c r="EZ57" s="5"/>
    </row>
    <row r="58" spans="1:167">
      <c r="A58" s="40" t="s">
        <v>107</v>
      </c>
      <c r="B58" s="24" t="s">
        <v>108</v>
      </c>
      <c r="C58" s="25"/>
      <c r="D58" s="25">
        <f>[1]TRIMESTRE!I58*1000</f>
        <v>0</v>
      </c>
      <c r="E58" s="25"/>
      <c r="F58" s="25"/>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5"/>
      <c r="EZ58" s="5"/>
    </row>
    <row r="59" spans="1:167">
      <c r="A59" s="40" t="s">
        <v>109</v>
      </c>
      <c r="B59" s="24" t="s">
        <v>110</v>
      </c>
      <c r="C59" s="25"/>
      <c r="D59" s="25">
        <f>[1]TRIMESTRE!I59*1000</f>
        <v>0</v>
      </c>
      <c r="E59" s="25"/>
      <c r="F59" s="25"/>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5"/>
      <c r="EZ59" s="5"/>
    </row>
    <row r="60" spans="1:167">
      <c r="A60" s="27" t="s">
        <v>111</v>
      </c>
      <c r="B60" s="41" t="s">
        <v>112</v>
      </c>
      <c r="C60" s="25">
        <v>163000</v>
      </c>
      <c r="D60" s="25">
        <f>[1]TRIMESTRE!I60*1000</f>
        <v>274000</v>
      </c>
      <c r="E60" s="29">
        <v>176135</v>
      </c>
      <c r="F60" s="29">
        <v>16701</v>
      </c>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5"/>
      <c r="EZ60" s="5"/>
    </row>
    <row r="61" spans="1:167">
      <c r="A61" s="23" t="s">
        <v>113</v>
      </c>
      <c r="B61" s="24" t="s">
        <v>114</v>
      </c>
      <c r="C61" s="25">
        <f>C62</f>
        <v>0</v>
      </c>
      <c r="D61" s="25">
        <f>D62</f>
        <v>0</v>
      </c>
      <c r="E61" s="25">
        <f>E62</f>
        <v>0</v>
      </c>
      <c r="F61" s="25">
        <f>F62</f>
        <v>0</v>
      </c>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5"/>
      <c r="EZ61" s="5"/>
    </row>
    <row r="62" spans="1:167">
      <c r="A62" s="27" t="s">
        <v>115</v>
      </c>
      <c r="B62" s="41" t="s">
        <v>116</v>
      </c>
      <c r="C62" s="25"/>
      <c r="D62" s="25">
        <f>[1]TRIMESTRE!I62*1000</f>
        <v>0</v>
      </c>
      <c r="E62" s="29"/>
      <c r="F62" s="29"/>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5"/>
      <c r="EZ62" s="5"/>
    </row>
    <row r="63" spans="1:167">
      <c r="A63" s="23" t="s">
        <v>117</v>
      </c>
      <c r="B63" s="24" t="s">
        <v>118</v>
      </c>
      <c r="C63" s="25">
        <f>+C64</f>
        <v>16269060</v>
      </c>
      <c r="D63" s="25">
        <f>+D64</f>
        <v>11933210</v>
      </c>
      <c r="E63" s="25">
        <f>+E64</f>
        <v>495553</v>
      </c>
      <c r="F63" s="25">
        <f>+F64</f>
        <v>287</v>
      </c>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5"/>
      <c r="EZ63" s="5"/>
    </row>
    <row r="64" spans="1:167" ht="25.5">
      <c r="A64" s="23" t="s">
        <v>119</v>
      </c>
      <c r="B64" s="24" t="s">
        <v>120</v>
      </c>
      <c r="C64" s="25">
        <f>+C65+C78</f>
        <v>16269060</v>
      </c>
      <c r="D64" s="25">
        <f>+D65+D78</f>
        <v>11933210</v>
      </c>
      <c r="E64" s="25">
        <f>+E65+E78</f>
        <v>495553</v>
      </c>
      <c r="F64" s="25">
        <f>+F65+F78</f>
        <v>287</v>
      </c>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5"/>
      <c r="EZ64" s="5"/>
    </row>
    <row r="65" spans="1:156">
      <c r="A65" s="23" t="s">
        <v>121</v>
      </c>
      <c r="B65" s="24" t="s">
        <v>122</v>
      </c>
      <c r="C65" s="25">
        <f>C66+C67+C68+C69+C71+C72+C73+C74+C70+C75+C76+C77</f>
        <v>13914030</v>
      </c>
      <c r="D65" s="25">
        <f>D66+D67+D68+D69+D71+D72+D73+D74+D70+D75+D76+D77</f>
        <v>10903820</v>
      </c>
      <c r="E65" s="25">
        <f>E66+E67+E68+E69+E71+E72+E73+E74+E70+E75+E76+E77</f>
        <v>319994</v>
      </c>
      <c r="F65" s="25">
        <f>F66+F67+F68+F69+F71+F72+F73+F74+F70+F75+F76+F77</f>
        <v>0</v>
      </c>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5"/>
      <c r="EZ65" s="5"/>
    </row>
    <row r="66" spans="1:156" ht="25.5">
      <c r="A66" s="27" t="s">
        <v>123</v>
      </c>
      <c r="B66" s="41" t="s">
        <v>124</v>
      </c>
      <c r="C66" s="25"/>
      <c r="D66" s="25">
        <f>[1]TRIMESTRE!I66*1000</f>
        <v>0</v>
      </c>
      <c r="E66" s="29"/>
      <c r="F66" s="29"/>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5"/>
      <c r="EZ66" s="5"/>
    </row>
    <row r="67" spans="1:156" ht="25.5">
      <c r="A67" s="27" t="s">
        <v>125</v>
      </c>
      <c r="B67" s="41" t="s">
        <v>126</v>
      </c>
      <c r="C67" s="25">
        <v>5000</v>
      </c>
      <c r="D67" s="25">
        <f>[1]TRIMESTRE!I67*1000</f>
        <v>5000</v>
      </c>
      <c r="E67" s="29">
        <v>134939</v>
      </c>
      <c r="F67" s="29"/>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5"/>
      <c r="EZ67" s="5"/>
    </row>
    <row r="68" spans="1:156" ht="25.5">
      <c r="A68" s="42" t="s">
        <v>127</v>
      </c>
      <c r="B68" s="41" t="s">
        <v>128</v>
      </c>
      <c r="C68" s="25">
        <v>7958820</v>
      </c>
      <c r="D68" s="25">
        <f>[1]TRIMESTRE!I68*1000</f>
        <v>8540990</v>
      </c>
      <c r="E68" s="29"/>
      <c r="F68" s="29"/>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5"/>
      <c r="EZ68" s="5"/>
    </row>
    <row r="69" spans="1:156" ht="25.5">
      <c r="A69" s="27" t="s">
        <v>129</v>
      </c>
      <c r="B69" s="43" t="s">
        <v>130</v>
      </c>
      <c r="C69" s="25">
        <v>182960</v>
      </c>
      <c r="D69" s="25">
        <f>[1]TRIMESTRE!I69*1000</f>
        <v>615970</v>
      </c>
      <c r="E69" s="29">
        <v>185055</v>
      </c>
      <c r="F69" s="29"/>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5"/>
      <c r="EZ69" s="5"/>
    </row>
    <row r="70" spans="1:156">
      <c r="A70" s="27" t="s">
        <v>131</v>
      </c>
      <c r="B70" s="43" t="s">
        <v>132</v>
      </c>
      <c r="C70" s="25"/>
      <c r="D70" s="25">
        <f>[1]TRIMESTRE!I70*1000</f>
        <v>0</v>
      </c>
      <c r="E70" s="29"/>
      <c r="F70" s="29"/>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5"/>
      <c r="EZ70" s="5"/>
    </row>
    <row r="71" spans="1:156" ht="25.5">
      <c r="A71" s="27" t="s">
        <v>133</v>
      </c>
      <c r="B71" s="43" t="s">
        <v>134</v>
      </c>
      <c r="C71" s="25"/>
      <c r="D71" s="25">
        <f>[1]TRIMESTRE!I71*1000</f>
        <v>0</v>
      </c>
      <c r="E71" s="29"/>
      <c r="F71" s="29"/>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5"/>
      <c r="EZ71" s="5"/>
    </row>
    <row r="72" spans="1:156" ht="25.5">
      <c r="A72" s="27" t="s">
        <v>135</v>
      </c>
      <c r="B72" s="43" t="s">
        <v>136</v>
      </c>
      <c r="C72" s="25"/>
      <c r="D72" s="25">
        <f>[1]TRIMESTRE!I72*1000</f>
        <v>0</v>
      </c>
      <c r="E72" s="29"/>
      <c r="F72" s="29"/>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5"/>
      <c r="EZ72" s="5"/>
    </row>
    <row r="73" spans="1:156" ht="25.5">
      <c r="A73" s="27" t="s">
        <v>137</v>
      </c>
      <c r="B73" s="43" t="s">
        <v>138</v>
      </c>
      <c r="C73" s="25"/>
      <c r="D73" s="25">
        <f>[1]TRIMESTRE!I73*1000</f>
        <v>0</v>
      </c>
      <c r="E73" s="29"/>
      <c r="F73" s="29"/>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5"/>
      <c r="EZ73" s="5"/>
    </row>
    <row r="74" spans="1:156" ht="51">
      <c r="A74" s="27" t="s">
        <v>139</v>
      </c>
      <c r="B74" s="43" t="s">
        <v>140</v>
      </c>
      <c r="C74" s="25"/>
      <c r="D74" s="25">
        <f>[1]TRIMESTRE!I74*1000</f>
        <v>0</v>
      </c>
      <c r="E74" s="29"/>
      <c r="F74" s="29"/>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5"/>
      <c r="EZ74" s="5"/>
    </row>
    <row r="75" spans="1:156" ht="25.5">
      <c r="A75" s="27" t="s">
        <v>141</v>
      </c>
      <c r="B75" s="43" t="s">
        <v>142</v>
      </c>
      <c r="C75" s="25">
        <v>5767250</v>
      </c>
      <c r="D75" s="25">
        <f>[1]TRIMESTRE!I75*1000</f>
        <v>1741860.0000000002</v>
      </c>
      <c r="E75" s="29"/>
      <c r="F75" s="29"/>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5"/>
      <c r="EZ75" s="5"/>
    </row>
    <row r="76" spans="1:156" ht="25.5">
      <c r="A76" s="27" t="s">
        <v>143</v>
      </c>
      <c r="B76" s="43" t="s">
        <v>144</v>
      </c>
      <c r="C76" s="25"/>
      <c r="D76" s="25">
        <f>[1]TRIMESTRE!I76*1000</f>
        <v>0</v>
      </c>
      <c r="E76" s="29"/>
      <c r="F76" s="29"/>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5"/>
      <c r="EZ76" s="5"/>
    </row>
    <row r="77" spans="1:156" ht="51">
      <c r="A77" s="27"/>
      <c r="B77" s="43" t="s">
        <v>145</v>
      </c>
      <c r="C77" s="25"/>
      <c r="D77" s="25"/>
      <c r="E77" s="29"/>
      <c r="F77" s="29"/>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5"/>
      <c r="EZ77" s="5"/>
    </row>
    <row r="78" spans="1:156">
      <c r="A78" s="23" t="s">
        <v>146</v>
      </c>
      <c r="B78" s="24" t="s">
        <v>147</v>
      </c>
      <c r="C78" s="25">
        <f>+C79+C80+C81+C82+C83+C84+C85+C86</f>
        <v>2355030</v>
      </c>
      <c r="D78" s="25">
        <f>+D79+D80+D81+D82+D83+D84+D85+D86</f>
        <v>1029390.0000000001</v>
      </c>
      <c r="E78" s="25">
        <f>+E79+E80+E81+E82+E83+E84+E85+E86</f>
        <v>175559</v>
      </c>
      <c r="F78" s="25">
        <f>+F79+F80+F81+F82+F83+F84+F85+F86</f>
        <v>287</v>
      </c>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5"/>
      <c r="EZ78" s="5"/>
    </row>
    <row r="79" spans="1:156" ht="25.5">
      <c r="A79" s="44" t="s">
        <v>148</v>
      </c>
      <c r="B79" s="28" t="s">
        <v>149</v>
      </c>
      <c r="C79" s="25"/>
      <c r="D79" s="25">
        <f>[1]TRIMESTRE!I79*1000</f>
        <v>0</v>
      </c>
      <c r="E79" s="29"/>
      <c r="F79" s="29"/>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5"/>
      <c r="EZ79" s="5"/>
    </row>
    <row r="80" spans="1:156" ht="25.5">
      <c r="A80" s="44" t="s">
        <v>150</v>
      </c>
      <c r="B80" s="45" t="s">
        <v>130</v>
      </c>
      <c r="C80" s="25"/>
      <c r="D80" s="25">
        <f>[1]TRIMESTRE!I80*1000</f>
        <v>0</v>
      </c>
      <c r="E80" s="29"/>
      <c r="F80" s="29"/>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5"/>
      <c r="EZ80" s="5"/>
    </row>
    <row r="81" spans="1:167" ht="38.25">
      <c r="A81" s="27" t="s">
        <v>151</v>
      </c>
      <c r="B81" s="28" t="s">
        <v>152</v>
      </c>
      <c r="C81" s="25"/>
      <c r="D81" s="25">
        <f>[1]TRIMESTRE!I81*1000</f>
        <v>0</v>
      </c>
      <c r="E81" s="29">
        <v>14</v>
      </c>
      <c r="F81" s="29">
        <v>14</v>
      </c>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5"/>
      <c r="EZ81" s="5"/>
    </row>
    <row r="82" spans="1:167" ht="38.25">
      <c r="A82" s="27" t="s">
        <v>153</v>
      </c>
      <c r="B82" s="28" t="s">
        <v>154</v>
      </c>
      <c r="C82" s="25"/>
      <c r="D82" s="25">
        <f>[1]TRIMESTRE!I82*1000</f>
        <v>2000</v>
      </c>
      <c r="E82" s="29"/>
      <c r="F82" s="29"/>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5"/>
      <c r="EZ82" s="5"/>
    </row>
    <row r="83" spans="1:167" ht="25.5">
      <c r="A83" s="27" t="s">
        <v>155</v>
      </c>
      <c r="B83" s="28" t="s">
        <v>134</v>
      </c>
      <c r="C83" s="25"/>
      <c r="D83" s="25">
        <f>[1]TRIMESTRE!I83*1000</f>
        <v>0</v>
      </c>
      <c r="E83" s="29">
        <v>175540</v>
      </c>
      <c r="F83" s="29">
        <v>273</v>
      </c>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5"/>
      <c r="EZ83" s="5"/>
    </row>
    <row r="84" spans="1:167" ht="25.5">
      <c r="A84" s="34" t="s">
        <v>156</v>
      </c>
      <c r="B84" s="46" t="s">
        <v>157</v>
      </c>
      <c r="C84" s="25">
        <v>2355030</v>
      </c>
      <c r="D84" s="25">
        <f>[1]TRIMESTRE!I84*1000</f>
        <v>1027390.0000000001</v>
      </c>
      <c r="E84" s="29"/>
      <c r="F84" s="29"/>
      <c r="AK84" s="5"/>
      <c r="BK84" s="5"/>
      <c r="BL84" s="5"/>
      <c r="BM84" s="5"/>
      <c r="CE84" s="5"/>
    </row>
    <row r="85" spans="1:167" s="17" customFormat="1" ht="63.75">
      <c r="A85" s="47" t="s">
        <v>158</v>
      </c>
      <c r="B85" s="48" t="s">
        <v>159</v>
      </c>
      <c r="C85" s="25"/>
      <c r="D85" s="25">
        <f>[1]TRIMESTRE!I85*1000</f>
        <v>0</v>
      </c>
      <c r="E85" s="29">
        <v>5</v>
      </c>
      <c r="F85" s="29"/>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49"/>
      <c r="BL85" s="49"/>
      <c r="BM85" s="49"/>
      <c r="BN85" s="11"/>
      <c r="BO85" s="11"/>
      <c r="BP85" s="11"/>
      <c r="BQ85" s="11"/>
      <c r="BR85" s="11"/>
      <c r="BS85" s="11"/>
      <c r="BT85" s="11"/>
      <c r="BU85" s="11"/>
      <c r="BV85" s="11"/>
      <c r="BW85" s="11"/>
      <c r="BX85" s="11"/>
      <c r="BY85" s="11"/>
      <c r="BZ85" s="11"/>
      <c r="CA85" s="11"/>
      <c r="CB85" s="11"/>
      <c r="CC85" s="11"/>
      <c r="CD85" s="11"/>
      <c r="CE85" s="49"/>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row>
    <row r="86" spans="1:167" s="17" customFormat="1" ht="25.5">
      <c r="A86" s="47" t="s">
        <v>160</v>
      </c>
      <c r="B86" s="50" t="s">
        <v>161</v>
      </c>
      <c r="C86" s="25"/>
      <c r="D86" s="25">
        <f>[1]TRIMESTRE!I86*1000</f>
        <v>0</v>
      </c>
      <c r="E86" s="29"/>
      <c r="F86" s="29"/>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49"/>
      <c r="BL86" s="49"/>
      <c r="BM86" s="49"/>
      <c r="BN86" s="11"/>
      <c r="BO86" s="11"/>
      <c r="BP86" s="11"/>
      <c r="BQ86" s="11"/>
      <c r="BR86" s="11"/>
      <c r="BS86" s="11"/>
      <c r="BT86" s="11"/>
      <c r="BU86" s="11"/>
      <c r="BV86" s="11"/>
      <c r="BW86" s="11"/>
      <c r="BX86" s="11"/>
      <c r="BY86" s="11"/>
      <c r="BZ86" s="11"/>
      <c r="CA86" s="11"/>
      <c r="CB86" s="11"/>
      <c r="CC86" s="11"/>
      <c r="CD86" s="11"/>
      <c r="CE86" s="49"/>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row>
    <row r="87" spans="1:167" ht="25.5">
      <c r="A87" s="51" t="s">
        <v>162</v>
      </c>
      <c r="B87" s="51" t="s">
        <v>163</v>
      </c>
      <c r="C87" s="52">
        <f t="shared" ref="C87:F89" si="0">C88</f>
        <v>0</v>
      </c>
      <c r="D87" s="52">
        <f t="shared" si="0"/>
        <v>0</v>
      </c>
      <c r="E87" s="52">
        <f t="shared" si="0"/>
        <v>0</v>
      </c>
      <c r="F87" s="52">
        <f t="shared" si="0"/>
        <v>0</v>
      </c>
      <c r="CE87" s="5"/>
    </row>
    <row r="88" spans="1:167" ht="38.25">
      <c r="A88" s="51" t="s">
        <v>164</v>
      </c>
      <c r="B88" s="51" t="s">
        <v>165</v>
      </c>
      <c r="C88" s="52">
        <f t="shared" si="0"/>
        <v>0</v>
      </c>
      <c r="D88" s="52">
        <f t="shared" si="0"/>
        <v>0</v>
      </c>
      <c r="E88" s="52">
        <f t="shared" si="0"/>
        <v>0</v>
      </c>
      <c r="F88" s="52">
        <f t="shared" si="0"/>
        <v>0</v>
      </c>
      <c r="CE88" s="5"/>
    </row>
    <row r="89" spans="1:167">
      <c r="A89" s="50"/>
      <c r="B89" s="50" t="s">
        <v>166</v>
      </c>
      <c r="C89" s="52">
        <f t="shared" si="0"/>
        <v>0</v>
      </c>
      <c r="D89" s="52">
        <f t="shared" si="0"/>
        <v>0</v>
      </c>
      <c r="E89" s="52">
        <f t="shared" si="0"/>
        <v>0</v>
      </c>
      <c r="F89" s="52">
        <f t="shared" si="0"/>
        <v>0</v>
      </c>
      <c r="CE89" s="5"/>
    </row>
    <row r="90" spans="1:167">
      <c r="A90" s="50" t="s">
        <v>167</v>
      </c>
      <c r="B90" s="50" t="s">
        <v>168</v>
      </c>
      <c r="C90" s="53"/>
      <c r="D90" s="53"/>
      <c r="E90" s="53"/>
      <c r="F90" s="53"/>
      <c r="CE90" s="5"/>
    </row>
    <row r="91" spans="1:167">
      <c r="A91" s="51" t="s">
        <v>169</v>
      </c>
      <c r="B91" s="51" t="s">
        <v>170</v>
      </c>
      <c r="C91" s="52">
        <f>C92</f>
        <v>0</v>
      </c>
      <c r="D91" s="52">
        <f>D92</f>
        <v>0</v>
      </c>
      <c r="E91" s="52">
        <f>E92</f>
        <v>3226114</v>
      </c>
      <c r="F91" s="52">
        <f>F92</f>
        <v>1025900</v>
      </c>
      <c r="CE91" s="5"/>
    </row>
    <row r="92" spans="1:167" ht="25.5">
      <c r="A92" s="50" t="s">
        <v>171</v>
      </c>
      <c r="B92" s="50" t="s">
        <v>172</v>
      </c>
      <c r="C92" s="53"/>
      <c r="D92" s="53"/>
      <c r="E92" s="53">
        <v>3226114</v>
      </c>
      <c r="F92" s="53">
        <v>1025900</v>
      </c>
      <c r="CE92" s="5"/>
    </row>
    <row r="93" spans="1:167">
      <c r="CE93" s="5"/>
    </row>
    <row r="94" spans="1:167">
      <c r="CE94" s="5"/>
    </row>
    <row r="95" spans="1:167" ht="14.25">
      <c r="B95" s="121" t="s">
        <v>424</v>
      </c>
      <c r="C95" s="121"/>
      <c r="D95" s="121"/>
      <c r="E95" s="122"/>
      <c r="F95" s="122" t="s">
        <v>425</v>
      </c>
      <c r="CE95" s="5"/>
    </row>
    <row r="96" spans="1:167">
      <c r="B96" s="123" t="s">
        <v>426</v>
      </c>
      <c r="C96" s="123"/>
      <c r="D96" s="123"/>
      <c r="E96" s="124"/>
      <c r="F96" s="124" t="s">
        <v>427</v>
      </c>
      <c r="CE96" s="5"/>
    </row>
    <row r="97" spans="83:83">
      <c r="CE97" s="5"/>
    </row>
    <row r="98" spans="83:83">
      <c r="CE98" s="5"/>
    </row>
    <row r="99" spans="83:83">
      <c r="CE99" s="5"/>
    </row>
    <row r="100" spans="83:83">
      <c r="CE100" s="5"/>
    </row>
    <row r="101" spans="83:83">
      <c r="CE101" s="5"/>
    </row>
    <row r="102" spans="83:83">
      <c r="CE102" s="5"/>
    </row>
  </sheetData>
  <protectedRanges>
    <protectedRange sqref="E24:F26 C23:F23 C54:F54 E84:F86 C56:F56 C63:F64 E68:F77 E79:F80 C78:F78 E60:F60 E29:F49 E53:F53 E17:F22" name="Zonă1" securityDescriptor="O:WDG:WDD:(A;;CC;;;AN)(A;;CC;;;AU)(A;;CC;;;WD)"/>
  </protectedRanges>
  <mergeCells count="30">
    <mergeCell ref="EO4:ES4"/>
    <mergeCell ref="ET4:EX4"/>
    <mergeCell ref="DK4:DO4"/>
    <mergeCell ref="DP4:DT4"/>
    <mergeCell ref="DU4:DY4"/>
    <mergeCell ref="DZ4:ED4"/>
    <mergeCell ref="EE4:EI4"/>
    <mergeCell ref="EJ4:EN4"/>
    <mergeCell ref="DF4:DJ4"/>
    <mergeCell ref="BC4:BG4"/>
    <mergeCell ref="BH4:BL4"/>
    <mergeCell ref="BM4:BQ4"/>
    <mergeCell ref="BR4:BV4"/>
    <mergeCell ref="BW4:CA4"/>
    <mergeCell ref="CB4:CF4"/>
    <mergeCell ref="DA4:DE4"/>
    <mergeCell ref="CV4:CZ4"/>
    <mergeCell ref="AI4:AM4"/>
    <mergeCell ref="AN4:AR4"/>
    <mergeCell ref="AS4:AW4"/>
    <mergeCell ref="AX4:BB4"/>
    <mergeCell ref="CL4:CP4"/>
    <mergeCell ref="CQ4:CU4"/>
    <mergeCell ref="CG4:CK4"/>
    <mergeCell ref="Y4:AC4"/>
    <mergeCell ref="G4:I4"/>
    <mergeCell ref="J4:N4"/>
    <mergeCell ref="O4:S4"/>
    <mergeCell ref="T4:X4"/>
    <mergeCell ref="AD4:AH4"/>
  </mergeCells>
  <phoneticPr fontId="26"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CC"/>
  </sheetPr>
  <dimension ref="A1:IK198"/>
  <sheetViews>
    <sheetView zoomScale="90" zoomScaleNormal="90" workbookViewId="0">
      <pane xSplit="2" ySplit="6" topLeftCell="C193" activePane="bottomRight" state="frozen"/>
      <selection activeCell="C24" sqref="C24:H24"/>
      <selection pane="topRight" activeCell="C24" sqref="C24:H24"/>
      <selection pane="bottomLeft" activeCell="C24" sqref="C24:H24"/>
      <selection pane="bottomRight" activeCell="B197" sqref="B197:F198"/>
    </sheetView>
  </sheetViews>
  <sheetFormatPr defaultRowHeight="15"/>
  <cols>
    <col min="1" max="1" width="13.42578125" style="55" bestFit="1" customWidth="1"/>
    <col min="2" max="2" width="71.28515625" style="58" customWidth="1"/>
    <col min="3" max="3" width="14.28515625" style="58" customWidth="1"/>
    <col min="4" max="4" width="14.28515625" style="58" bestFit="1" customWidth="1"/>
    <col min="5" max="5" width="15.7109375" style="58" hidden="1" customWidth="1"/>
    <col min="6" max="6" width="15.42578125" style="58" bestFit="1" customWidth="1"/>
    <col min="7" max="7" width="14.5703125" style="58" bestFit="1" customWidth="1"/>
    <col min="8" max="8" width="11.5703125" style="59" bestFit="1" customWidth="1"/>
    <col min="9" max="16384" width="9.140625" style="59"/>
  </cols>
  <sheetData>
    <row r="1" spans="1:9" ht="17.25">
      <c r="B1" s="56" t="s">
        <v>419</v>
      </c>
    </row>
    <row r="2" spans="1:9">
      <c r="B2" s="57"/>
    </row>
    <row r="3" spans="1:9">
      <c r="B3" s="57"/>
      <c r="C3" s="60"/>
    </row>
    <row r="4" spans="1:9">
      <c r="C4" s="61"/>
      <c r="D4" s="61"/>
      <c r="E4" s="62"/>
      <c r="F4" s="63"/>
      <c r="G4" s="120" t="s">
        <v>420</v>
      </c>
    </row>
    <row r="5" spans="1:9" s="67" customFormat="1" ht="105">
      <c r="A5" s="64" t="s">
        <v>0</v>
      </c>
      <c r="B5" s="65" t="s">
        <v>1</v>
      </c>
      <c r="C5" s="65" t="s">
        <v>173</v>
      </c>
      <c r="D5" s="66" t="s">
        <v>174</v>
      </c>
      <c r="E5" s="66" t="s">
        <v>175</v>
      </c>
      <c r="F5" s="65" t="s">
        <v>176</v>
      </c>
      <c r="G5" s="65" t="s">
        <v>177</v>
      </c>
    </row>
    <row r="6" spans="1:9">
      <c r="A6" s="68"/>
      <c r="B6" s="69" t="s">
        <v>178</v>
      </c>
      <c r="C6" s="70">
        <v>1</v>
      </c>
      <c r="D6" s="70">
        <v>2</v>
      </c>
      <c r="E6" s="70">
        <v>3</v>
      </c>
      <c r="F6" s="70">
        <v>4</v>
      </c>
      <c r="G6" s="70" t="s">
        <v>179</v>
      </c>
    </row>
    <row r="7" spans="1:9" s="75" customFormat="1" ht="16.5" customHeight="1">
      <c r="A7" s="71" t="s">
        <v>180</v>
      </c>
      <c r="B7" s="72" t="s">
        <v>181</v>
      </c>
      <c r="C7" s="73">
        <f>+C8+C16</f>
        <v>453211200</v>
      </c>
      <c r="D7" s="73">
        <f>+D8+D16</f>
        <v>436006350</v>
      </c>
      <c r="E7" s="73">
        <f>+E8+E16</f>
        <v>0</v>
      </c>
      <c r="F7" s="73">
        <f>+F8+F16</f>
        <v>401750209</v>
      </c>
      <c r="G7" s="73">
        <f>+G8+G16</f>
        <v>34626528</v>
      </c>
      <c r="H7" s="74"/>
      <c r="I7" s="74"/>
    </row>
    <row r="8" spans="1:9" s="75" customFormat="1">
      <c r="A8" s="71" t="s">
        <v>182</v>
      </c>
      <c r="B8" s="76" t="s">
        <v>183</v>
      </c>
      <c r="C8" s="77">
        <f>+C9+C10+C13+C11+C12+C15+C167</f>
        <v>453211200</v>
      </c>
      <c r="D8" s="77">
        <f>+D9+D10+D13+D11+D12+D15+D167</f>
        <v>436006350</v>
      </c>
      <c r="E8" s="77">
        <f>+E9+E10+E13+E11+E12+E15+E167</f>
        <v>0</v>
      </c>
      <c r="F8" s="77">
        <f>+F9+F10+F13+F11+F12+F15+F167</f>
        <v>401750209</v>
      </c>
      <c r="G8" s="77">
        <f>+G9+G10+G13+G11+G12+G15+G167</f>
        <v>34626528</v>
      </c>
      <c r="H8" s="74"/>
      <c r="I8" s="74"/>
    </row>
    <row r="9" spans="1:9" s="75" customFormat="1">
      <c r="A9" s="71" t="s">
        <v>184</v>
      </c>
      <c r="B9" s="76" t="s">
        <v>185</v>
      </c>
      <c r="C9" s="77">
        <f>+C23</f>
        <v>4044900</v>
      </c>
      <c r="D9" s="77">
        <f>+D23</f>
        <v>4044900</v>
      </c>
      <c r="E9" s="77">
        <f>+E23</f>
        <v>0</v>
      </c>
      <c r="F9" s="77">
        <f>+F23</f>
        <v>3705173</v>
      </c>
      <c r="G9" s="77">
        <f>+G23</f>
        <v>330804</v>
      </c>
      <c r="H9" s="74"/>
      <c r="I9" s="74"/>
    </row>
    <row r="10" spans="1:9" s="75" customFormat="1" ht="16.5" customHeight="1">
      <c r="A10" s="71" t="s">
        <v>186</v>
      </c>
      <c r="B10" s="76" t="s">
        <v>187</v>
      </c>
      <c r="C10" s="77">
        <f>+C43</f>
        <v>329698910</v>
      </c>
      <c r="D10" s="77">
        <f>+D43</f>
        <v>312494060</v>
      </c>
      <c r="E10" s="77">
        <f>+E43</f>
        <v>0</v>
      </c>
      <c r="F10" s="77">
        <f>+F43</f>
        <v>287371126</v>
      </c>
      <c r="G10" s="77">
        <f>+G43</f>
        <v>22549093</v>
      </c>
      <c r="H10" s="74"/>
      <c r="I10" s="74"/>
    </row>
    <row r="11" spans="1:9" s="75" customFormat="1">
      <c r="A11" s="71" t="s">
        <v>188</v>
      </c>
      <c r="B11" s="76" t="s">
        <v>189</v>
      </c>
      <c r="C11" s="77">
        <f>+C70</f>
        <v>0</v>
      </c>
      <c r="D11" s="77">
        <f>+D70</f>
        <v>0</v>
      </c>
      <c r="E11" s="77">
        <f>+E70</f>
        <v>0</v>
      </c>
      <c r="F11" s="77">
        <f>+F70</f>
        <v>0</v>
      </c>
      <c r="G11" s="77">
        <f>+G70</f>
        <v>0</v>
      </c>
      <c r="H11" s="74"/>
      <c r="I11" s="74"/>
    </row>
    <row r="12" spans="1:9" s="75" customFormat="1" ht="30">
      <c r="A12" s="71"/>
      <c r="B12" s="76" t="s">
        <v>190</v>
      </c>
      <c r="C12" s="77">
        <f>C168</f>
        <v>103947890</v>
      </c>
      <c r="D12" s="77">
        <f>D168</f>
        <v>103947890</v>
      </c>
      <c r="E12" s="77">
        <f>E168</f>
        <v>0</v>
      </c>
      <c r="F12" s="77">
        <f>F168</f>
        <v>96051118</v>
      </c>
      <c r="G12" s="77">
        <f>G168</f>
        <v>9957341</v>
      </c>
      <c r="H12" s="74"/>
      <c r="I12" s="74"/>
    </row>
    <row r="13" spans="1:9" s="75" customFormat="1" ht="16.5" customHeight="1">
      <c r="A13" s="71" t="s">
        <v>191</v>
      </c>
      <c r="B13" s="76" t="s">
        <v>192</v>
      </c>
      <c r="C13" s="77">
        <f>C173</f>
        <v>15519500</v>
      </c>
      <c r="D13" s="77">
        <f>D173</f>
        <v>15519500</v>
      </c>
      <c r="E13" s="77">
        <f>E173</f>
        <v>0</v>
      </c>
      <c r="F13" s="77">
        <f>F173</f>
        <v>14742576</v>
      </c>
      <c r="G13" s="77">
        <f>G173</f>
        <v>1798485</v>
      </c>
      <c r="H13" s="74"/>
      <c r="I13" s="74"/>
    </row>
    <row r="14" spans="1:9" s="75" customFormat="1" ht="30">
      <c r="A14" s="71" t="s">
        <v>193</v>
      </c>
      <c r="B14" s="76" t="s">
        <v>194</v>
      </c>
      <c r="C14" s="77">
        <f>C180</f>
        <v>0</v>
      </c>
      <c r="D14" s="77">
        <f>D180</f>
        <v>0</v>
      </c>
      <c r="E14" s="77">
        <f>E180</f>
        <v>0</v>
      </c>
      <c r="F14" s="77">
        <f>F180</f>
        <v>0</v>
      </c>
      <c r="G14" s="77">
        <f>G180</f>
        <v>0</v>
      </c>
      <c r="H14" s="74"/>
      <c r="I14" s="74"/>
    </row>
    <row r="15" spans="1:9" s="75" customFormat="1" ht="16.5" customHeight="1">
      <c r="A15" s="71" t="s">
        <v>195</v>
      </c>
      <c r="B15" s="76" t="s">
        <v>195</v>
      </c>
      <c r="C15" s="77">
        <f>C73</f>
        <v>0</v>
      </c>
      <c r="D15" s="77">
        <f>D73</f>
        <v>0</v>
      </c>
      <c r="E15" s="77">
        <f>E73</f>
        <v>0</v>
      </c>
      <c r="F15" s="77">
        <f>F73</f>
        <v>0</v>
      </c>
      <c r="G15" s="77">
        <f>G73</f>
        <v>0</v>
      </c>
      <c r="H15" s="74"/>
      <c r="I15" s="74"/>
    </row>
    <row r="16" spans="1:9" s="75" customFormat="1" ht="16.5" customHeight="1">
      <c r="A16" s="71" t="s">
        <v>196</v>
      </c>
      <c r="B16" s="76" t="s">
        <v>197</v>
      </c>
      <c r="C16" s="77">
        <f t="shared" ref="C16:G17" si="0">C77</f>
        <v>0</v>
      </c>
      <c r="D16" s="77">
        <f t="shared" si="0"/>
        <v>0</v>
      </c>
      <c r="E16" s="77">
        <f t="shared" si="0"/>
        <v>0</v>
      </c>
      <c r="F16" s="77">
        <f t="shared" si="0"/>
        <v>0</v>
      </c>
      <c r="G16" s="77">
        <f t="shared" si="0"/>
        <v>0</v>
      </c>
      <c r="H16" s="74"/>
      <c r="I16" s="74"/>
    </row>
    <row r="17" spans="1:245" s="75" customFormat="1">
      <c r="A17" s="71" t="s">
        <v>198</v>
      </c>
      <c r="B17" s="76" t="s">
        <v>199</v>
      </c>
      <c r="C17" s="77">
        <f t="shared" si="0"/>
        <v>0</v>
      </c>
      <c r="D17" s="77">
        <f t="shared" si="0"/>
        <v>0</v>
      </c>
      <c r="E17" s="77">
        <f t="shared" si="0"/>
        <v>0</v>
      </c>
      <c r="F17" s="77">
        <f t="shared" si="0"/>
        <v>0</v>
      </c>
      <c r="G17" s="77">
        <f t="shared" si="0"/>
        <v>0</v>
      </c>
      <c r="H17" s="74"/>
      <c r="I17" s="74"/>
    </row>
    <row r="18" spans="1:245" s="75" customFormat="1" ht="30">
      <c r="A18" s="71"/>
      <c r="B18" s="76" t="s">
        <v>200</v>
      </c>
      <c r="C18" s="77">
        <f>C167+C179</f>
        <v>0</v>
      </c>
      <c r="D18" s="77">
        <f>D167+D179</f>
        <v>0</v>
      </c>
      <c r="E18" s="77">
        <f>E167+E179</f>
        <v>0</v>
      </c>
      <c r="F18" s="77">
        <f>F167+F179</f>
        <v>-119784</v>
      </c>
      <c r="G18" s="77">
        <f>G167+G179</f>
        <v>-9195</v>
      </c>
      <c r="H18" s="74"/>
      <c r="I18" s="74"/>
    </row>
    <row r="19" spans="1:245" s="75" customFormat="1" ht="16.5" customHeight="1">
      <c r="A19" s="71" t="s">
        <v>201</v>
      </c>
      <c r="B19" s="76" t="s">
        <v>202</v>
      </c>
      <c r="C19" s="77">
        <f>+C20+C16</f>
        <v>453211200</v>
      </c>
      <c r="D19" s="77">
        <f>+D20+D16</f>
        <v>436006350</v>
      </c>
      <c r="E19" s="77">
        <f>+E20+E16</f>
        <v>0</v>
      </c>
      <c r="F19" s="77">
        <f>+F20+F16</f>
        <v>401750209</v>
      </c>
      <c r="G19" s="77">
        <f>+G20+G16</f>
        <v>34626528</v>
      </c>
      <c r="H19" s="74"/>
      <c r="I19" s="74"/>
    </row>
    <row r="20" spans="1:245" s="75" customFormat="1">
      <c r="A20" s="71" t="s">
        <v>203</v>
      </c>
      <c r="B20" s="76" t="s">
        <v>183</v>
      </c>
      <c r="C20" s="77">
        <f>C9+C10+C11+C12+C13+C15+C167</f>
        <v>453211200</v>
      </c>
      <c r="D20" s="77">
        <f>D9+D10+D11+D12+D13+D15+D167</f>
        <v>436006350</v>
      </c>
      <c r="E20" s="77">
        <f>E9+E10+E11+E12+E13+E15+E167</f>
        <v>0</v>
      </c>
      <c r="F20" s="77">
        <f>F9+F10+F11+F12+F13+F15+F167</f>
        <v>401750209</v>
      </c>
      <c r="G20" s="77">
        <f>G9+G10+G11+G12+G13+G15+G167</f>
        <v>34626528</v>
      </c>
      <c r="H20" s="74"/>
      <c r="I20" s="74"/>
    </row>
    <row r="21" spans="1:245" s="75" customFormat="1" ht="16.5" customHeight="1">
      <c r="A21" s="78" t="s">
        <v>204</v>
      </c>
      <c r="B21" s="76" t="s">
        <v>205</v>
      </c>
      <c r="C21" s="77">
        <f>+C22+C76+C167</f>
        <v>437691700</v>
      </c>
      <c r="D21" s="77">
        <f>+D22+D76+D167</f>
        <v>420486850</v>
      </c>
      <c r="E21" s="77">
        <f>+E22+E76+E167</f>
        <v>0</v>
      </c>
      <c r="F21" s="77">
        <f>+F22+F76+F167</f>
        <v>387007633</v>
      </c>
      <c r="G21" s="77">
        <f>+G22+G76+G167</f>
        <v>32828043</v>
      </c>
      <c r="H21" s="74"/>
      <c r="I21" s="74"/>
    </row>
    <row r="22" spans="1:245" s="75" customFormat="1" ht="16.5" customHeight="1">
      <c r="A22" s="71" t="s">
        <v>206</v>
      </c>
      <c r="B22" s="76" t="s">
        <v>183</v>
      </c>
      <c r="C22" s="77">
        <f>+C23+C43+C70+C168+C73</f>
        <v>437691700</v>
      </c>
      <c r="D22" s="77">
        <f>+D23+D43+D70+D168+D73</f>
        <v>420486850</v>
      </c>
      <c r="E22" s="77">
        <f>+E23+E43+E70+E168+E73</f>
        <v>0</v>
      </c>
      <c r="F22" s="77">
        <f>+F23+F43+F70+F168+F73</f>
        <v>387127417</v>
      </c>
      <c r="G22" s="77">
        <f>+G23+G43+G70+G168+G73</f>
        <v>32837238</v>
      </c>
      <c r="H22" s="74"/>
      <c r="I22" s="74"/>
    </row>
    <row r="23" spans="1:245" s="75" customFormat="1">
      <c r="A23" s="71" t="s">
        <v>207</v>
      </c>
      <c r="B23" s="76" t="s">
        <v>185</v>
      </c>
      <c r="C23" s="77">
        <f>+C24+C35+C33</f>
        <v>4044900</v>
      </c>
      <c r="D23" s="77">
        <f>+D24+D35+D33</f>
        <v>4044900</v>
      </c>
      <c r="E23" s="77">
        <f>+E24+E35+E33</f>
        <v>0</v>
      </c>
      <c r="F23" s="77">
        <f>+F24+F35+F33</f>
        <v>3705173</v>
      </c>
      <c r="G23" s="77">
        <f>+G24+G35+G33</f>
        <v>330804</v>
      </c>
      <c r="H23" s="74"/>
      <c r="I23" s="74"/>
    </row>
    <row r="24" spans="1:245" s="75" customFormat="1" ht="16.5" customHeight="1">
      <c r="A24" s="71" t="s">
        <v>208</v>
      </c>
      <c r="B24" s="76" t="s">
        <v>209</v>
      </c>
      <c r="C24" s="77">
        <f>C25+C28+C29+C30+C31+C26+C27</f>
        <v>3840180</v>
      </c>
      <c r="D24" s="77">
        <f>D25+D28+D29+D30+D31+D26+D27</f>
        <v>3840180</v>
      </c>
      <c r="E24" s="77">
        <f>E25+E28+E29+E30+E31+E26+E27</f>
        <v>0</v>
      </c>
      <c r="F24" s="77">
        <f>F25+F28+F29+F30+F31+F26+F27</f>
        <v>3507824</v>
      </c>
      <c r="G24" s="77">
        <f>G25+G28+G29+G30+G31+G26+G27</f>
        <v>323281</v>
      </c>
      <c r="H24" s="74"/>
      <c r="I24" s="74"/>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row>
    <row r="25" spans="1:245" s="75" customFormat="1" ht="16.5" customHeight="1">
      <c r="A25" s="79" t="s">
        <v>210</v>
      </c>
      <c r="B25" s="80" t="s">
        <v>211</v>
      </c>
      <c r="C25" s="82">
        <v>3397510</v>
      </c>
      <c r="D25" s="82">
        <v>3397510</v>
      </c>
      <c r="E25" s="82"/>
      <c r="F25" s="83">
        <v>3116114</v>
      </c>
      <c r="G25" s="83">
        <v>272033</v>
      </c>
      <c r="H25" s="74"/>
      <c r="I25" s="74"/>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row>
    <row r="26" spans="1:245" s="75" customFormat="1">
      <c r="A26" s="79"/>
      <c r="B26" s="80" t="s">
        <v>212</v>
      </c>
      <c r="C26" s="82">
        <v>381940</v>
      </c>
      <c r="D26" s="82">
        <v>381940</v>
      </c>
      <c r="E26" s="82"/>
      <c r="F26" s="83">
        <v>342396</v>
      </c>
      <c r="G26" s="83">
        <v>38432</v>
      </c>
      <c r="H26" s="74"/>
      <c r="I26" s="74"/>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row>
    <row r="27" spans="1:245" s="75" customFormat="1">
      <c r="A27" s="79"/>
      <c r="B27" s="80" t="s">
        <v>213</v>
      </c>
      <c r="C27" s="82">
        <v>3890</v>
      </c>
      <c r="D27" s="82">
        <v>3890</v>
      </c>
      <c r="E27" s="82"/>
      <c r="F27" s="83">
        <v>1879</v>
      </c>
      <c r="G27" s="83">
        <v>1879</v>
      </c>
      <c r="H27" s="74"/>
      <c r="I27" s="74"/>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row>
    <row r="28" spans="1:245" s="75" customFormat="1" ht="16.5" customHeight="1">
      <c r="A28" s="79" t="s">
        <v>214</v>
      </c>
      <c r="B28" s="84" t="s">
        <v>215</v>
      </c>
      <c r="C28" s="82">
        <v>18790</v>
      </c>
      <c r="D28" s="82">
        <v>18790</v>
      </c>
      <c r="E28" s="82"/>
      <c r="F28" s="83">
        <v>16318</v>
      </c>
      <c r="G28" s="83">
        <v>1520</v>
      </c>
      <c r="H28" s="74"/>
      <c r="I28" s="74"/>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row>
    <row r="29" spans="1:245" s="75" customFormat="1" ht="16.5" customHeight="1">
      <c r="A29" s="79" t="s">
        <v>216</v>
      </c>
      <c r="B29" s="84" t="s">
        <v>217</v>
      </c>
      <c r="C29" s="82">
        <v>600</v>
      </c>
      <c r="D29" s="82">
        <v>600</v>
      </c>
      <c r="E29" s="82"/>
      <c r="F29" s="83">
        <v>561</v>
      </c>
      <c r="G29" s="83">
        <v>51</v>
      </c>
      <c r="H29" s="74"/>
      <c r="I29" s="74"/>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row>
    <row r="30" spans="1:245" ht="16.5" customHeight="1">
      <c r="A30" s="79"/>
      <c r="B30" s="84" t="s">
        <v>218</v>
      </c>
      <c r="C30" s="82"/>
      <c r="D30" s="82"/>
      <c r="E30" s="82"/>
      <c r="F30" s="83"/>
      <c r="G30" s="83"/>
      <c r="H30" s="74"/>
      <c r="I30" s="74"/>
    </row>
    <row r="31" spans="1:245" ht="16.5" customHeight="1">
      <c r="A31" s="79" t="s">
        <v>219</v>
      </c>
      <c r="B31" s="84" t="s">
        <v>421</v>
      </c>
      <c r="C31" s="82">
        <v>37450</v>
      </c>
      <c r="D31" s="82">
        <v>37450</v>
      </c>
      <c r="E31" s="82"/>
      <c r="F31" s="83">
        <v>30556</v>
      </c>
      <c r="G31" s="83">
        <v>9366</v>
      </c>
      <c r="H31" s="74"/>
      <c r="I31" s="74"/>
    </row>
    <row r="32" spans="1:245" ht="16.5" customHeight="1">
      <c r="A32" s="79"/>
      <c r="B32" s="84" t="s">
        <v>422</v>
      </c>
      <c r="C32" s="82">
        <v>6360</v>
      </c>
      <c r="D32" s="82">
        <v>6360</v>
      </c>
      <c r="E32" s="82"/>
      <c r="F32" s="83"/>
      <c r="G32" s="83"/>
      <c r="H32" s="74"/>
      <c r="I32" s="74"/>
    </row>
    <row r="33" spans="1:245" ht="16.5" customHeight="1">
      <c r="A33" s="79"/>
      <c r="B33" s="76" t="s">
        <v>220</v>
      </c>
      <c r="C33" s="81">
        <f>C34</f>
        <v>62350</v>
      </c>
      <c r="D33" s="81">
        <f>D34</f>
        <v>62350</v>
      </c>
      <c r="E33" s="81">
        <f>E34</f>
        <v>0</v>
      </c>
      <c r="F33" s="81">
        <f>F34</f>
        <v>62350</v>
      </c>
      <c r="G33" s="81">
        <f>G34</f>
        <v>250</v>
      </c>
      <c r="H33" s="74"/>
      <c r="I33" s="74"/>
    </row>
    <row r="34" spans="1:245" ht="16.5" customHeight="1">
      <c r="A34" s="79"/>
      <c r="B34" s="84" t="s">
        <v>221</v>
      </c>
      <c r="C34" s="82">
        <v>62350</v>
      </c>
      <c r="D34" s="82">
        <v>62350</v>
      </c>
      <c r="E34" s="82"/>
      <c r="F34" s="83">
        <v>62350</v>
      </c>
      <c r="G34" s="83">
        <v>250</v>
      </c>
      <c r="H34" s="74"/>
      <c r="I34" s="74"/>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c r="HE34" s="75"/>
      <c r="HF34" s="75"/>
      <c r="HG34" s="75"/>
      <c r="HH34" s="75"/>
      <c r="HI34" s="75"/>
      <c r="HJ34" s="75"/>
      <c r="HK34" s="75"/>
      <c r="HL34" s="75"/>
      <c r="HM34" s="75"/>
      <c r="HN34" s="75"/>
      <c r="HO34" s="75"/>
      <c r="HP34" s="75"/>
      <c r="HQ34" s="75"/>
      <c r="HR34" s="75"/>
      <c r="HS34" s="75"/>
      <c r="HT34" s="75"/>
      <c r="HU34" s="75"/>
      <c r="HV34" s="75"/>
      <c r="HW34" s="75"/>
      <c r="HX34" s="75"/>
      <c r="HY34" s="75"/>
      <c r="HZ34" s="75"/>
      <c r="IA34" s="75"/>
      <c r="IB34" s="75"/>
      <c r="IC34" s="75"/>
      <c r="ID34" s="75"/>
      <c r="IE34" s="75"/>
      <c r="IF34" s="75"/>
      <c r="IG34" s="75"/>
      <c r="IH34" s="75"/>
      <c r="II34" s="75"/>
      <c r="IJ34" s="75"/>
      <c r="IK34" s="75"/>
    </row>
    <row r="35" spans="1:245" ht="16.5" customHeight="1">
      <c r="A35" s="71" t="s">
        <v>222</v>
      </c>
      <c r="B35" s="76" t="s">
        <v>223</v>
      </c>
      <c r="C35" s="77">
        <f>+C36+C37+C38+C39+C40+C41+C42</f>
        <v>142370</v>
      </c>
      <c r="D35" s="77">
        <f>+D36+D37+D38+D39+D40+D41+D42</f>
        <v>142370</v>
      </c>
      <c r="E35" s="77">
        <f>+E36+E37+E38+E39+E40+E41+E42</f>
        <v>0</v>
      </c>
      <c r="F35" s="77">
        <f>+F36+F37+F38+F39+F40+F41+F42</f>
        <v>134999</v>
      </c>
      <c r="G35" s="77">
        <f>+G36+G37+G38+G39+G40+G41+G42</f>
        <v>7273</v>
      </c>
      <c r="H35" s="74"/>
      <c r="I35" s="74"/>
      <c r="J35" s="75"/>
    </row>
    <row r="36" spans="1:245" ht="16.5" customHeight="1">
      <c r="A36" s="79" t="s">
        <v>224</v>
      </c>
      <c r="B36" s="84" t="s">
        <v>225</v>
      </c>
      <c r="C36" s="82">
        <v>43680</v>
      </c>
      <c r="D36" s="82">
        <v>43680</v>
      </c>
      <c r="E36" s="82"/>
      <c r="F36" s="83">
        <v>43676</v>
      </c>
      <c r="G36" s="83"/>
      <c r="H36" s="74"/>
      <c r="I36" s="74"/>
    </row>
    <row r="37" spans="1:245" ht="16.5" customHeight="1">
      <c r="A37" s="79" t="s">
        <v>226</v>
      </c>
      <c r="B37" s="84" t="s">
        <v>227</v>
      </c>
      <c r="C37" s="82">
        <v>1390</v>
      </c>
      <c r="D37" s="82">
        <v>1390</v>
      </c>
      <c r="E37" s="82"/>
      <c r="F37" s="83">
        <v>1388</v>
      </c>
      <c r="G37" s="83"/>
      <c r="H37" s="74"/>
      <c r="I37" s="74"/>
    </row>
    <row r="38" spans="1:245" s="75" customFormat="1" ht="16.5" customHeight="1">
      <c r="A38" s="79" t="s">
        <v>228</v>
      </c>
      <c r="B38" s="84" t="s">
        <v>229</v>
      </c>
      <c r="C38" s="82">
        <v>14520</v>
      </c>
      <c r="D38" s="82">
        <v>14520</v>
      </c>
      <c r="E38" s="82"/>
      <c r="F38" s="83">
        <v>14513</v>
      </c>
      <c r="G38" s="83"/>
      <c r="H38" s="74"/>
      <c r="I38" s="74"/>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row>
    <row r="39" spans="1:245" ht="16.5" customHeight="1">
      <c r="A39" s="79" t="s">
        <v>230</v>
      </c>
      <c r="B39" s="85" t="s">
        <v>231</v>
      </c>
      <c r="C39" s="82">
        <v>430</v>
      </c>
      <c r="D39" s="82">
        <v>430</v>
      </c>
      <c r="E39" s="82"/>
      <c r="F39" s="83">
        <v>415</v>
      </c>
      <c r="G39" s="83"/>
      <c r="H39" s="74"/>
      <c r="I39" s="74"/>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75"/>
      <c r="GI39" s="75"/>
      <c r="GJ39" s="75"/>
      <c r="GK39" s="75"/>
      <c r="GL39" s="75"/>
      <c r="GM39" s="75"/>
      <c r="GN39" s="75"/>
      <c r="GO39" s="75"/>
      <c r="GP39" s="75"/>
      <c r="GQ39" s="75"/>
      <c r="GR39" s="75"/>
      <c r="GS39" s="75"/>
      <c r="GT39" s="75"/>
      <c r="GU39" s="75"/>
      <c r="GV39" s="75"/>
      <c r="GW39" s="75"/>
      <c r="GX39" s="75"/>
      <c r="GY39" s="75"/>
      <c r="GZ39" s="75"/>
      <c r="HA39" s="75"/>
      <c r="HB39" s="75"/>
      <c r="HC39" s="75"/>
      <c r="HD39" s="75"/>
      <c r="HE39" s="75"/>
      <c r="HF39" s="75"/>
      <c r="HG39" s="75"/>
      <c r="HH39" s="75"/>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5"/>
      <c r="IK39" s="75"/>
    </row>
    <row r="40" spans="1:245" ht="16.5" customHeight="1">
      <c r="A40" s="79" t="s">
        <v>232</v>
      </c>
      <c r="B40" s="85" t="s">
        <v>39</v>
      </c>
      <c r="C40" s="82">
        <v>2370</v>
      </c>
      <c r="D40" s="82">
        <v>2370</v>
      </c>
      <c r="E40" s="82"/>
      <c r="F40" s="83">
        <v>2362</v>
      </c>
      <c r="G40" s="83"/>
      <c r="H40" s="74"/>
      <c r="I40" s="74"/>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row>
    <row r="41" spans="1:245" ht="16.5" customHeight="1">
      <c r="A41" s="79"/>
      <c r="B41" s="85" t="s">
        <v>233</v>
      </c>
      <c r="C41" s="82">
        <v>79980</v>
      </c>
      <c r="D41" s="82">
        <v>79980</v>
      </c>
      <c r="E41" s="82"/>
      <c r="F41" s="83">
        <v>72645</v>
      </c>
      <c r="G41" s="83">
        <v>7273</v>
      </c>
      <c r="H41" s="74"/>
      <c r="I41" s="74"/>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row>
    <row r="42" spans="1:245" ht="16.5" customHeight="1">
      <c r="A42" s="79"/>
      <c r="B42" s="85" t="s">
        <v>234</v>
      </c>
      <c r="C42" s="82"/>
      <c r="D42" s="82"/>
      <c r="E42" s="82"/>
      <c r="F42" s="83"/>
      <c r="G42" s="83"/>
      <c r="H42" s="74"/>
      <c r="I42" s="74"/>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c r="GY42" s="75"/>
      <c r="GZ42" s="75"/>
      <c r="HA42" s="75"/>
      <c r="HB42" s="75"/>
      <c r="HC42" s="75"/>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c r="IK42" s="75"/>
    </row>
    <row r="43" spans="1:245" ht="16.5" customHeight="1">
      <c r="A43" s="71" t="s">
        <v>235</v>
      </c>
      <c r="B43" s="76" t="s">
        <v>187</v>
      </c>
      <c r="C43" s="77">
        <f>+C44+C58+C57+C60+C63+C65+C66+C67+C64</f>
        <v>329698910</v>
      </c>
      <c r="D43" s="77">
        <f>+D44+D58+D57+D60+D63+D65+D66+D67+D64</f>
        <v>312494060</v>
      </c>
      <c r="E43" s="77">
        <f>+E44+E58+E57+E60+E63+E65+E66+E67+E64</f>
        <v>0</v>
      </c>
      <c r="F43" s="77">
        <f>+F44+F58+F57+F60+F63+F65+F66+F67+F64</f>
        <v>287371126</v>
      </c>
      <c r="G43" s="77">
        <f>+G44+G58+G57+G60+G63+G65+G66+G67+G64</f>
        <v>22549093</v>
      </c>
      <c r="H43" s="74"/>
      <c r="I43" s="74"/>
      <c r="J43" s="75"/>
    </row>
    <row r="44" spans="1:245" ht="16.5" customHeight="1">
      <c r="A44" s="71" t="s">
        <v>236</v>
      </c>
      <c r="B44" s="76" t="s">
        <v>237</v>
      </c>
      <c r="C44" s="77">
        <f>+C45+C46+C47+C48+C49+C50+C51+C52+C54</f>
        <v>329666380</v>
      </c>
      <c r="D44" s="77">
        <f>+D45+D46+D47+D48+D49+D50+D51+D52+D54</f>
        <v>312461530</v>
      </c>
      <c r="E44" s="77">
        <f>+E45+E46+E47+E48+E49+E50+E51+E52+E54</f>
        <v>0</v>
      </c>
      <c r="F44" s="77">
        <f>+F45+F46+F47+F48+F49+F50+F51+F52+F54</f>
        <v>287344640</v>
      </c>
      <c r="G44" s="77">
        <f>+G45+G46+G47+G48+G49+G50+G51+G52+G54</f>
        <v>22543049</v>
      </c>
      <c r="H44" s="74"/>
      <c r="I44" s="74"/>
    </row>
    <row r="45" spans="1:245" s="75" customFormat="1" ht="16.5" customHeight="1">
      <c r="A45" s="79" t="s">
        <v>238</v>
      </c>
      <c r="B45" s="84" t="s">
        <v>239</v>
      </c>
      <c r="C45" s="82">
        <v>21990</v>
      </c>
      <c r="D45" s="82">
        <v>21990</v>
      </c>
      <c r="E45" s="82"/>
      <c r="F45" s="83">
        <v>17814</v>
      </c>
      <c r="G45" s="83">
        <v>1925</v>
      </c>
      <c r="H45" s="74"/>
      <c r="I45" s="74"/>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c r="HF45" s="59"/>
      <c r="HG45" s="59"/>
      <c r="HH45" s="59"/>
      <c r="HI45" s="59"/>
      <c r="HJ45" s="59"/>
      <c r="HK45" s="59"/>
      <c r="HL45" s="59"/>
      <c r="HM45" s="59"/>
      <c r="HN45" s="59"/>
      <c r="HO45" s="59"/>
      <c r="HP45" s="59"/>
      <c r="HQ45" s="59"/>
      <c r="HR45" s="59"/>
      <c r="HS45" s="59"/>
      <c r="HT45" s="59"/>
      <c r="HU45" s="59"/>
      <c r="HV45" s="59"/>
      <c r="HW45" s="59"/>
      <c r="HX45" s="59"/>
      <c r="HY45" s="59"/>
      <c r="HZ45" s="59"/>
      <c r="IA45" s="59"/>
      <c r="IB45" s="59"/>
      <c r="IC45" s="59"/>
      <c r="ID45" s="59"/>
      <c r="IE45" s="59"/>
      <c r="IF45" s="59"/>
      <c r="IG45" s="59"/>
      <c r="IH45" s="59"/>
      <c r="II45" s="59"/>
      <c r="IJ45" s="59"/>
      <c r="IK45" s="59"/>
    </row>
    <row r="46" spans="1:245" s="75" customFormat="1" ht="16.5" customHeight="1">
      <c r="A46" s="79" t="s">
        <v>240</v>
      </c>
      <c r="B46" s="84" t="s">
        <v>241</v>
      </c>
      <c r="C46" s="82">
        <v>3000</v>
      </c>
      <c r="D46" s="82">
        <v>3000</v>
      </c>
      <c r="E46" s="82"/>
      <c r="F46" s="83">
        <v>2396</v>
      </c>
      <c r="G46" s="83"/>
      <c r="H46" s="74"/>
      <c r="I46" s="74"/>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c r="HF46" s="59"/>
      <c r="HG46" s="59"/>
      <c r="HH46" s="59"/>
      <c r="HI46" s="59"/>
      <c r="HJ46" s="59"/>
      <c r="HK46" s="59"/>
      <c r="HL46" s="59"/>
      <c r="HM46" s="59"/>
      <c r="HN46" s="59"/>
      <c r="HO46" s="59"/>
      <c r="HP46" s="59"/>
      <c r="HQ46" s="59"/>
      <c r="HR46" s="59"/>
      <c r="HS46" s="59"/>
      <c r="HT46" s="59"/>
      <c r="HU46" s="59"/>
      <c r="HV46" s="59"/>
      <c r="HW46" s="59"/>
      <c r="HX46" s="59"/>
      <c r="HY46" s="59"/>
      <c r="HZ46" s="59"/>
      <c r="IA46" s="59"/>
      <c r="IB46" s="59"/>
      <c r="IC46" s="59"/>
      <c r="ID46" s="59"/>
      <c r="IE46" s="59"/>
      <c r="IF46" s="59"/>
      <c r="IG46" s="59"/>
      <c r="IH46" s="59"/>
      <c r="II46" s="59"/>
      <c r="IJ46" s="59"/>
      <c r="IK46" s="59"/>
    </row>
    <row r="47" spans="1:245" ht="16.5" customHeight="1">
      <c r="A47" s="79" t="s">
        <v>242</v>
      </c>
      <c r="B47" s="84" t="s">
        <v>243</v>
      </c>
      <c r="C47" s="82">
        <v>79990</v>
      </c>
      <c r="D47" s="82">
        <v>79990</v>
      </c>
      <c r="E47" s="82"/>
      <c r="F47" s="83">
        <v>59240</v>
      </c>
      <c r="G47" s="83">
        <v>3185</v>
      </c>
      <c r="H47" s="74"/>
      <c r="I47" s="74"/>
    </row>
    <row r="48" spans="1:245" ht="16.5" customHeight="1">
      <c r="A48" s="79" t="s">
        <v>244</v>
      </c>
      <c r="B48" s="84" t="s">
        <v>245</v>
      </c>
      <c r="C48" s="82">
        <v>5600</v>
      </c>
      <c r="D48" s="82">
        <v>5600</v>
      </c>
      <c r="E48" s="82"/>
      <c r="F48" s="83">
        <v>4807</v>
      </c>
      <c r="G48" s="83">
        <v>360</v>
      </c>
      <c r="H48" s="74"/>
      <c r="I48" s="74"/>
    </row>
    <row r="49" spans="1:245" ht="16.5" customHeight="1">
      <c r="A49" s="79" t="s">
        <v>246</v>
      </c>
      <c r="B49" s="84" t="s">
        <v>247</v>
      </c>
      <c r="C49" s="82">
        <v>13750</v>
      </c>
      <c r="D49" s="82">
        <v>13750</v>
      </c>
      <c r="E49" s="82"/>
      <c r="F49" s="83">
        <v>8750</v>
      </c>
      <c r="G49" s="83"/>
      <c r="H49" s="74"/>
      <c r="I49" s="74"/>
    </row>
    <row r="50" spans="1:245" ht="16.5" customHeight="1">
      <c r="A50" s="79" t="s">
        <v>248</v>
      </c>
      <c r="B50" s="84" t="s">
        <v>249</v>
      </c>
      <c r="C50" s="82"/>
      <c r="D50" s="82"/>
      <c r="E50" s="82"/>
      <c r="F50" s="83"/>
      <c r="G50" s="83"/>
      <c r="H50" s="74"/>
      <c r="I50" s="74"/>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c r="EO50" s="75"/>
      <c r="EP50" s="75"/>
      <c r="EQ50" s="75"/>
      <c r="ER50" s="75"/>
      <c r="ES50" s="75"/>
      <c r="ET50" s="75"/>
      <c r="EU50" s="75"/>
      <c r="EV50" s="75"/>
      <c r="EW50" s="75"/>
      <c r="EX50" s="75"/>
      <c r="EY50" s="75"/>
      <c r="EZ50" s="75"/>
      <c r="FA50" s="75"/>
      <c r="FB50" s="75"/>
      <c r="FC50" s="75"/>
      <c r="FD50" s="75"/>
      <c r="FE50" s="75"/>
      <c r="FF50" s="75"/>
      <c r="FG50" s="75"/>
      <c r="FH50" s="75"/>
      <c r="FI50" s="75"/>
      <c r="FJ50" s="75"/>
      <c r="FK50" s="75"/>
      <c r="FL50" s="75"/>
      <c r="FM50" s="75"/>
      <c r="FN50" s="75"/>
      <c r="FO50" s="75"/>
      <c r="FP50" s="75"/>
      <c r="FQ50" s="75"/>
      <c r="FR50" s="75"/>
      <c r="FS50" s="75"/>
      <c r="FT50" s="75"/>
      <c r="FU50" s="75"/>
      <c r="FV50" s="75"/>
      <c r="FW50" s="75"/>
      <c r="FX50" s="75"/>
      <c r="FY50" s="75"/>
      <c r="FZ50" s="75"/>
      <c r="GA50" s="75"/>
      <c r="GB50" s="75"/>
      <c r="GC50" s="75"/>
      <c r="GD50" s="75"/>
      <c r="GE50" s="75"/>
      <c r="GF50" s="75"/>
      <c r="GG50" s="75"/>
      <c r="GH50" s="75"/>
      <c r="GI50" s="75"/>
      <c r="GJ50" s="75"/>
      <c r="GK50" s="75"/>
      <c r="GL50" s="75"/>
      <c r="GM50" s="75"/>
      <c r="GN50" s="75"/>
      <c r="GO50" s="75"/>
      <c r="GP50" s="75"/>
      <c r="GQ50" s="75"/>
      <c r="GR50" s="75"/>
      <c r="GS50" s="75"/>
      <c r="GT50" s="75"/>
      <c r="GU50" s="75"/>
      <c r="GV50" s="75"/>
      <c r="GW50" s="75"/>
      <c r="GX50" s="75"/>
      <c r="GY50" s="75"/>
      <c r="GZ50" s="75"/>
      <c r="HA50" s="75"/>
      <c r="HB50" s="75"/>
      <c r="HC50" s="75"/>
      <c r="HD50" s="75"/>
      <c r="HE50" s="75"/>
      <c r="HF50" s="75"/>
      <c r="HG50" s="75"/>
      <c r="HH50" s="75"/>
      <c r="HI50" s="75"/>
      <c r="HJ50" s="75"/>
      <c r="HK50" s="75"/>
      <c r="HL50" s="75"/>
      <c r="HM50" s="75"/>
      <c r="HN50" s="75"/>
      <c r="HO50" s="75"/>
      <c r="HP50" s="75"/>
      <c r="HQ50" s="75"/>
      <c r="HR50" s="75"/>
      <c r="HS50" s="75"/>
      <c r="HT50" s="75"/>
      <c r="HU50" s="75"/>
      <c r="HV50" s="75"/>
      <c r="HW50" s="75"/>
      <c r="HX50" s="75"/>
      <c r="HY50" s="75"/>
      <c r="HZ50" s="75"/>
      <c r="IA50" s="75"/>
      <c r="IB50" s="75"/>
      <c r="IC50" s="75"/>
      <c r="ID50" s="75"/>
      <c r="IE50" s="75"/>
      <c r="IF50" s="75"/>
      <c r="IG50" s="75"/>
      <c r="IH50" s="75"/>
      <c r="II50" s="75"/>
      <c r="IJ50" s="75"/>
      <c r="IK50" s="75"/>
    </row>
    <row r="51" spans="1:245" ht="16.5" customHeight="1">
      <c r="A51" s="79" t="s">
        <v>250</v>
      </c>
      <c r="B51" s="84" t="s">
        <v>251</v>
      </c>
      <c r="C51" s="82">
        <v>62000</v>
      </c>
      <c r="D51" s="82">
        <v>62000</v>
      </c>
      <c r="E51" s="82"/>
      <c r="F51" s="83">
        <v>56462</v>
      </c>
      <c r="G51" s="83">
        <v>5285</v>
      </c>
      <c r="H51" s="74"/>
      <c r="I51" s="74"/>
      <c r="J51" s="75"/>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6"/>
      <c r="FD51" s="86"/>
      <c r="FE51" s="86"/>
      <c r="FF51" s="86"/>
      <c r="FG51" s="86"/>
      <c r="FH51" s="86"/>
      <c r="FI51" s="86"/>
      <c r="FJ51" s="86"/>
      <c r="FK51" s="86"/>
      <c r="FL51" s="86"/>
      <c r="FM51" s="86"/>
      <c r="FN51" s="86"/>
      <c r="FO51" s="86"/>
      <c r="FP51" s="86"/>
      <c r="FQ51" s="86"/>
      <c r="FR51" s="86"/>
      <c r="FS51" s="86"/>
      <c r="FT51" s="86"/>
      <c r="FU51" s="86"/>
      <c r="FV51" s="86"/>
      <c r="FW51" s="86"/>
      <c r="FX51" s="86"/>
      <c r="FY51" s="86"/>
      <c r="FZ51" s="86"/>
      <c r="GA51" s="86"/>
      <c r="GB51" s="86"/>
      <c r="GC51" s="86"/>
      <c r="GD51" s="86"/>
      <c r="GE51" s="86"/>
      <c r="GF51" s="86"/>
      <c r="GG51" s="86"/>
      <c r="GH51" s="86"/>
      <c r="GI51" s="86"/>
      <c r="GJ51" s="86"/>
      <c r="GK51" s="86"/>
      <c r="GL51" s="86"/>
      <c r="GM51" s="86"/>
      <c r="GN51" s="86"/>
      <c r="GO51" s="86"/>
      <c r="GP51" s="86"/>
      <c r="GQ51" s="86"/>
      <c r="GR51" s="86"/>
      <c r="GS51" s="86"/>
      <c r="GT51" s="86"/>
      <c r="GU51" s="86"/>
      <c r="GV51" s="86"/>
      <c r="GW51" s="86"/>
      <c r="GX51" s="86"/>
      <c r="GY51" s="86"/>
      <c r="GZ51" s="86"/>
      <c r="HA51" s="86"/>
      <c r="HB51" s="86"/>
      <c r="HC51" s="86"/>
      <c r="HD51" s="86"/>
      <c r="HE51" s="86"/>
      <c r="HF51" s="86"/>
      <c r="HG51" s="86"/>
      <c r="HH51" s="86"/>
      <c r="HI51" s="86"/>
      <c r="HJ51" s="86"/>
      <c r="HK51" s="86"/>
      <c r="HL51" s="86"/>
      <c r="HM51" s="86"/>
      <c r="HN51" s="86"/>
      <c r="HO51" s="86"/>
      <c r="HP51" s="86"/>
      <c r="HQ51" s="86"/>
      <c r="HR51" s="86"/>
      <c r="HS51" s="86"/>
      <c r="HT51" s="86"/>
      <c r="HU51" s="86"/>
      <c r="HV51" s="86"/>
      <c r="HW51" s="86"/>
      <c r="HX51" s="86"/>
      <c r="HY51" s="86"/>
      <c r="HZ51" s="86"/>
      <c r="IA51" s="86"/>
      <c r="IB51" s="86"/>
      <c r="IC51" s="86"/>
      <c r="ID51" s="86"/>
      <c r="IE51" s="86"/>
      <c r="IF51" s="86"/>
      <c r="IG51" s="86"/>
      <c r="IH51" s="86"/>
      <c r="II51" s="86"/>
      <c r="IJ51" s="86"/>
      <c r="IK51" s="86"/>
    </row>
    <row r="52" spans="1:245" ht="16.5" customHeight="1">
      <c r="A52" s="71" t="s">
        <v>252</v>
      </c>
      <c r="B52" s="76" t="s">
        <v>253</v>
      </c>
      <c r="C52" s="87">
        <f>+C53+C87</f>
        <v>329325500</v>
      </c>
      <c r="D52" s="87">
        <f>+D53+D87</f>
        <v>312120650</v>
      </c>
      <c r="E52" s="87">
        <f>+E53+E87</f>
        <v>0</v>
      </c>
      <c r="F52" s="87">
        <f>+F53+F87</f>
        <v>287053244</v>
      </c>
      <c r="G52" s="87">
        <f>+G53+G87</f>
        <v>22515052</v>
      </c>
      <c r="H52" s="74"/>
      <c r="I52" s="74"/>
      <c r="J52" s="86"/>
    </row>
    <row r="53" spans="1:245" ht="16.5" customHeight="1">
      <c r="A53" s="88"/>
      <c r="B53" s="89" t="s">
        <v>254</v>
      </c>
      <c r="C53" s="82">
        <v>93000</v>
      </c>
      <c r="D53" s="82">
        <v>93000</v>
      </c>
      <c r="E53" s="82"/>
      <c r="F53" s="83">
        <v>80837</v>
      </c>
      <c r="G53" s="83">
        <v>10411</v>
      </c>
      <c r="H53" s="74"/>
      <c r="I53" s="74"/>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75"/>
      <c r="FC53" s="75"/>
      <c r="FD53" s="75"/>
      <c r="FE53" s="75"/>
      <c r="FF53" s="75"/>
      <c r="FG53" s="75"/>
      <c r="FH53" s="75"/>
      <c r="FI53" s="75"/>
      <c r="FJ53" s="75"/>
      <c r="FK53" s="75"/>
      <c r="FL53" s="75"/>
      <c r="FM53" s="75"/>
      <c r="FN53" s="75"/>
      <c r="FO53" s="75"/>
      <c r="FP53" s="75"/>
      <c r="FQ53" s="75"/>
      <c r="FR53" s="75"/>
      <c r="FS53" s="75"/>
      <c r="FT53" s="75"/>
      <c r="FU53" s="75"/>
      <c r="FV53" s="75"/>
      <c r="FW53" s="75"/>
      <c r="FX53" s="75"/>
      <c r="FY53" s="75"/>
      <c r="FZ53" s="75"/>
      <c r="GA53" s="75"/>
      <c r="GB53" s="75"/>
      <c r="GC53" s="75"/>
      <c r="GD53" s="75"/>
      <c r="GE53" s="75"/>
      <c r="GF53" s="75"/>
      <c r="GG53" s="75"/>
      <c r="GH53" s="75"/>
      <c r="GI53" s="75"/>
      <c r="GJ53" s="75"/>
      <c r="GK53" s="75"/>
      <c r="GL53" s="75"/>
      <c r="GM53" s="75"/>
      <c r="GN53" s="75"/>
      <c r="GO53" s="75"/>
      <c r="GP53" s="75"/>
      <c r="GQ53" s="75"/>
      <c r="GR53" s="75"/>
      <c r="GS53" s="75"/>
      <c r="GT53" s="75"/>
      <c r="GU53" s="75"/>
      <c r="GV53" s="75"/>
      <c r="GW53" s="75"/>
      <c r="GX53" s="75"/>
      <c r="GY53" s="75"/>
      <c r="GZ53" s="75"/>
      <c r="HA53" s="75"/>
      <c r="HB53" s="75"/>
      <c r="HC53" s="75"/>
      <c r="HD53" s="75"/>
      <c r="HE53" s="75"/>
      <c r="HF53" s="75"/>
      <c r="HG53" s="75"/>
      <c r="HH53" s="75"/>
      <c r="HI53" s="75"/>
      <c r="HJ53" s="75"/>
      <c r="HK53" s="75"/>
      <c r="HL53" s="75"/>
      <c r="HM53" s="75"/>
      <c r="HN53" s="75"/>
      <c r="HO53" s="75"/>
      <c r="HP53" s="75"/>
      <c r="HQ53" s="75"/>
      <c r="HR53" s="75"/>
      <c r="HS53" s="75"/>
      <c r="HT53" s="75"/>
      <c r="HU53" s="75"/>
      <c r="HV53" s="75"/>
      <c r="HW53" s="75"/>
      <c r="HX53" s="75"/>
      <c r="HY53" s="75"/>
      <c r="HZ53" s="75"/>
      <c r="IA53" s="75"/>
      <c r="IB53" s="75"/>
      <c r="IC53" s="75"/>
      <c r="ID53" s="75"/>
      <c r="IE53" s="75"/>
      <c r="IF53" s="75"/>
      <c r="IG53" s="75"/>
      <c r="IH53" s="75"/>
      <c r="II53" s="75"/>
      <c r="IJ53" s="75"/>
      <c r="IK53" s="75"/>
    </row>
    <row r="54" spans="1:245" s="75" customFormat="1" ht="16.5" customHeight="1">
      <c r="A54" s="79" t="s">
        <v>255</v>
      </c>
      <c r="B54" s="84" t="s">
        <v>256</v>
      </c>
      <c r="C54" s="82">
        <v>154550</v>
      </c>
      <c r="D54" s="82">
        <v>154550</v>
      </c>
      <c r="E54" s="82"/>
      <c r="F54" s="83">
        <v>141927</v>
      </c>
      <c r="G54" s="83">
        <v>17242</v>
      </c>
      <c r="H54" s="74"/>
      <c r="I54" s="74"/>
    </row>
    <row r="55" spans="1:245" s="86" customFormat="1" ht="16.5" customHeight="1">
      <c r="A55" s="79"/>
      <c r="B55" s="84" t="s">
        <v>257</v>
      </c>
      <c r="C55" s="82"/>
      <c r="D55" s="82"/>
      <c r="E55" s="82"/>
      <c r="F55" s="83"/>
      <c r="G55" s="83"/>
      <c r="H55" s="74"/>
      <c r="I55" s="74"/>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c r="EO55" s="75"/>
      <c r="EP55" s="75"/>
      <c r="EQ55" s="75"/>
      <c r="ER55" s="75"/>
      <c r="ES55" s="75"/>
      <c r="ET55" s="75"/>
      <c r="EU55" s="75"/>
      <c r="EV55" s="75"/>
      <c r="EW55" s="75"/>
      <c r="EX55" s="75"/>
      <c r="EY55" s="75"/>
      <c r="EZ55" s="75"/>
      <c r="FA55" s="75"/>
      <c r="FB55" s="75"/>
      <c r="FC55" s="75"/>
      <c r="FD55" s="75"/>
      <c r="FE55" s="75"/>
      <c r="FF55" s="75"/>
      <c r="FG55" s="75"/>
      <c r="FH55" s="75"/>
      <c r="FI55" s="75"/>
      <c r="FJ55" s="75"/>
      <c r="FK55" s="75"/>
      <c r="FL55" s="75"/>
      <c r="FM55" s="75"/>
      <c r="FN55" s="75"/>
      <c r="FO55" s="75"/>
      <c r="FP55" s="75"/>
      <c r="FQ55" s="75"/>
      <c r="FR55" s="75"/>
      <c r="FS55" s="75"/>
      <c r="FT55" s="75"/>
      <c r="FU55" s="75"/>
      <c r="FV55" s="75"/>
      <c r="FW55" s="75"/>
      <c r="FX55" s="75"/>
      <c r="FY55" s="75"/>
      <c r="FZ55" s="75"/>
      <c r="GA55" s="75"/>
      <c r="GB55" s="75"/>
      <c r="GC55" s="75"/>
      <c r="GD55" s="75"/>
      <c r="GE55" s="75"/>
      <c r="GF55" s="75"/>
      <c r="GG55" s="75"/>
      <c r="GH55" s="75"/>
      <c r="GI55" s="75"/>
      <c r="GJ55" s="75"/>
      <c r="GK55" s="75"/>
      <c r="GL55" s="75"/>
      <c r="GM55" s="75"/>
      <c r="GN55" s="75"/>
      <c r="GO55" s="75"/>
      <c r="GP55" s="75"/>
      <c r="GQ55" s="75"/>
      <c r="GR55" s="75"/>
      <c r="GS55" s="75"/>
      <c r="GT55" s="75"/>
      <c r="GU55" s="75"/>
      <c r="GV55" s="75"/>
      <c r="GW55" s="75"/>
      <c r="GX55" s="75"/>
      <c r="GY55" s="75"/>
      <c r="GZ55" s="75"/>
      <c r="HA55" s="75"/>
      <c r="HB55" s="75"/>
      <c r="HC55" s="75"/>
      <c r="HD55" s="75"/>
      <c r="HE55" s="75"/>
      <c r="HF55" s="75"/>
      <c r="HG55" s="75"/>
      <c r="HH55" s="75"/>
      <c r="HI55" s="75"/>
      <c r="HJ55" s="75"/>
      <c r="HK55" s="75"/>
      <c r="HL55" s="75"/>
      <c r="HM55" s="75"/>
      <c r="HN55" s="75"/>
      <c r="HO55" s="75"/>
      <c r="HP55" s="75"/>
      <c r="HQ55" s="75"/>
      <c r="HR55" s="75"/>
      <c r="HS55" s="75"/>
      <c r="HT55" s="75"/>
      <c r="HU55" s="75"/>
      <c r="HV55" s="75"/>
      <c r="HW55" s="75"/>
      <c r="HX55" s="75"/>
      <c r="HY55" s="75"/>
      <c r="HZ55" s="75"/>
      <c r="IA55" s="75"/>
      <c r="IB55" s="75"/>
      <c r="IC55" s="75"/>
      <c r="ID55" s="75"/>
      <c r="IE55" s="75"/>
      <c r="IF55" s="75"/>
      <c r="IG55" s="75"/>
      <c r="IH55" s="75"/>
      <c r="II55" s="75"/>
      <c r="IJ55" s="75"/>
      <c r="IK55" s="75"/>
    </row>
    <row r="56" spans="1:245" ht="16.5" customHeight="1">
      <c r="A56" s="79"/>
      <c r="B56" s="84" t="s">
        <v>258</v>
      </c>
      <c r="C56" s="82">
        <v>62160</v>
      </c>
      <c r="D56" s="82">
        <v>62160</v>
      </c>
      <c r="E56" s="82"/>
      <c r="F56" s="83">
        <v>56535</v>
      </c>
      <c r="G56" s="83">
        <v>5460</v>
      </c>
      <c r="H56" s="74"/>
      <c r="I56" s="74"/>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c r="EO56" s="75"/>
      <c r="EP56" s="75"/>
      <c r="EQ56" s="75"/>
      <c r="ER56" s="75"/>
      <c r="ES56" s="75"/>
      <c r="ET56" s="75"/>
      <c r="EU56" s="75"/>
      <c r="EV56" s="75"/>
      <c r="EW56" s="75"/>
      <c r="EX56" s="75"/>
      <c r="EY56" s="75"/>
      <c r="EZ56" s="75"/>
      <c r="FA56" s="75"/>
      <c r="FB56" s="75"/>
      <c r="FC56" s="75"/>
      <c r="FD56" s="75"/>
      <c r="FE56" s="75"/>
      <c r="FF56" s="75"/>
      <c r="FG56" s="75"/>
      <c r="FH56" s="75"/>
      <c r="FI56" s="75"/>
      <c r="FJ56" s="75"/>
      <c r="FK56" s="75"/>
      <c r="FL56" s="75"/>
      <c r="FM56" s="75"/>
      <c r="FN56" s="75"/>
      <c r="FO56" s="75"/>
      <c r="FP56" s="75"/>
      <c r="FQ56" s="75"/>
      <c r="FR56" s="75"/>
      <c r="FS56" s="75"/>
      <c r="FT56" s="75"/>
      <c r="FU56" s="75"/>
      <c r="FV56" s="75"/>
      <c r="FW56" s="75"/>
      <c r="FX56" s="75"/>
      <c r="FY56" s="75"/>
      <c r="FZ56" s="75"/>
      <c r="GA56" s="75"/>
      <c r="GB56" s="75"/>
      <c r="GC56" s="75"/>
      <c r="GD56" s="75"/>
      <c r="GE56" s="75"/>
      <c r="GF56" s="75"/>
      <c r="GG56" s="75"/>
      <c r="GH56" s="75"/>
      <c r="GI56" s="75"/>
      <c r="GJ56" s="75"/>
      <c r="GK56" s="75"/>
      <c r="GL56" s="75"/>
      <c r="GM56" s="75"/>
      <c r="GN56" s="75"/>
      <c r="GO56" s="75"/>
      <c r="GP56" s="75"/>
      <c r="GQ56" s="75"/>
      <c r="GR56" s="75"/>
      <c r="GS56" s="75"/>
      <c r="GT56" s="75"/>
      <c r="GU56" s="75"/>
      <c r="GV56" s="75"/>
      <c r="GW56" s="75"/>
      <c r="GX56" s="75"/>
      <c r="GY56" s="75"/>
      <c r="GZ56" s="75"/>
      <c r="HA56" s="75"/>
      <c r="HB56" s="75"/>
      <c r="HC56" s="75"/>
      <c r="HD56" s="75"/>
      <c r="HE56" s="75"/>
      <c r="HF56" s="75"/>
      <c r="HG56" s="75"/>
      <c r="HH56" s="75"/>
      <c r="HI56" s="75"/>
      <c r="HJ56" s="75"/>
      <c r="HK56" s="75"/>
      <c r="HL56" s="75"/>
      <c r="HM56" s="75"/>
      <c r="HN56" s="75"/>
      <c r="HO56" s="75"/>
      <c r="HP56" s="75"/>
      <c r="HQ56" s="75"/>
      <c r="HR56" s="75"/>
      <c r="HS56" s="75"/>
      <c r="HT56" s="75"/>
      <c r="HU56" s="75"/>
      <c r="HV56" s="75"/>
      <c r="HW56" s="75"/>
      <c r="HX56" s="75"/>
      <c r="HY56" s="75"/>
      <c r="HZ56" s="75"/>
      <c r="IA56" s="75"/>
      <c r="IB56" s="75"/>
      <c r="IC56" s="75"/>
      <c r="ID56" s="75"/>
      <c r="IE56" s="75"/>
      <c r="IF56" s="75"/>
      <c r="IG56" s="75"/>
      <c r="IH56" s="75"/>
      <c r="II56" s="75"/>
      <c r="IJ56" s="75"/>
      <c r="IK56" s="75"/>
    </row>
    <row r="57" spans="1:245" s="75" customFormat="1" ht="16.5" customHeight="1">
      <c r="A57" s="71" t="s">
        <v>259</v>
      </c>
      <c r="B57" s="84" t="s">
        <v>260</v>
      </c>
      <c r="C57" s="82"/>
      <c r="D57" s="82"/>
      <c r="E57" s="82"/>
      <c r="F57" s="83"/>
      <c r="G57" s="83"/>
      <c r="H57" s="74"/>
      <c r="I57" s="74"/>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c r="FL57" s="59"/>
      <c r="FM57" s="59"/>
      <c r="FN57" s="59"/>
      <c r="FO57" s="59"/>
      <c r="FP57" s="59"/>
      <c r="FQ57" s="59"/>
      <c r="FR57" s="59"/>
      <c r="FS57" s="59"/>
      <c r="FT57" s="59"/>
      <c r="FU57" s="59"/>
      <c r="FV57" s="59"/>
      <c r="FW57" s="59"/>
      <c r="FX57" s="59"/>
      <c r="FY57" s="59"/>
      <c r="FZ57" s="59"/>
      <c r="GA57" s="59"/>
      <c r="GB57" s="59"/>
      <c r="GC57" s="59"/>
      <c r="GD57" s="59"/>
      <c r="GE57" s="59"/>
      <c r="GF57" s="59"/>
      <c r="GG57" s="59"/>
      <c r="GH57" s="59"/>
      <c r="GI57" s="59"/>
      <c r="GJ57" s="59"/>
      <c r="GK57" s="59"/>
      <c r="GL57" s="59"/>
      <c r="GM57" s="59"/>
      <c r="GN57" s="59"/>
      <c r="GO57" s="59"/>
      <c r="GP57" s="59"/>
      <c r="GQ57" s="59"/>
      <c r="GR57" s="59"/>
      <c r="GS57" s="59"/>
      <c r="GT57" s="59"/>
      <c r="GU57" s="59"/>
      <c r="GV57" s="59"/>
      <c r="GW57" s="59"/>
      <c r="GX57" s="59"/>
      <c r="GY57" s="59"/>
      <c r="GZ57" s="59"/>
      <c r="HA57" s="59"/>
      <c r="HB57" s="59"/>
      <c r="HC57" s="59"/>
      <c r="HD57" s="59"/>
      <c r="HE57" s="59"/>
      <c r="HF57" s="59"/>
      <c r="HG57" s="59"/>
      <c r="HH57" s="59"/>
      <c r="HI57" s="59"/>
      <c r="HJ57" s="59"/>
      <c r="HK57" s="59"/>
      <c r="HL57" s="59"/>
      <c r="HM57" s="59"/>
      <c r="HN57" s="59"/>
      <c r="HO57" s="59"/>
      <c r="HP57" s="59"/>
      <c r="HQ57" s="59"/>
      <c r="HR57" s="59"/>
      <c r="HS57" s="59"/>
      <c r="HT57" s="59"/>
      <c r="HU57" s="59"/>
      <c r="HV57" s="59"/>
      <c r="HW57" s="59"/>
      <c r="HX57" s="59"/>
      <c r="HY57" s="59"/>
      <c r="HZ57" s="59"/>
      <c r="IA57" s="59"/>
      <c r="IB57" s="59"/>
      <c r="IC57" s="59"/>
      <c r="ID57" s="59"/>
      <c r="IE57" s="59"/>
      <c r="IF57" s="59"/>
      <c r="IG57" s="59"/>
      <c r="IH57" s="59"/>
      <c r="II57" s="59"/>
      <c r="IJ57" s="59"/>
      <c r="IK57" s="59"/>
    </row>
    <row r="58" spans="1:245" s="75" customFormat="1" ht="16.5" customHeight="1">
      <c r="A58" s="71" t="s">
        <v>261</v>
      </c>
      <c r="B58" s="76" t="s">
        <v>262</v>
      </c>
      <c r="C58" s="91">
        <f>+C59</f>
        <v>19500</v>
      </c>
      <c r="D58" s="91">
        <f>+D59</f>
        <v>19500</v>
      </c>
      <c r="E58" s="91">
        <f>+E59</f>
        <v>0</v>
      </c>
      <c r="F58" s="91">
        <f>+F59</f>
        <v>17242</v>
      </c>
      <c r="G58" s="91">
        <f>+G59</f>
        <v>4456</v>
      </c>
      <c r="H58" s="74"/>
      <c r="I58" s="74"/>
      <c r="J58" s="59"/>
    </row>
    <row r="59" spans="1:245" s="75" customFormat="1" ht="16.5" customHeight="1">
      <c r="A59" s="79" t="s">
        <v>263</v>
      </c>
      <c r="B59" s="84" t="s">
        <v>264</v>
      </c>
      <c r="C59" s="82">
        <v>19500</v>
      </c>
      <c r="D59" s="82">
        <v>19500</v>
      </c>
      <c r="E59" s="82"/>
      <c r="F59" s="83">
        <v>17242</v>
      </c>
      <c r="G59" s="83">
        <v>4456</v>
      </c>
      <c r="H59" s="74"/>
      <c r="I59" s="74"/>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c r="EQ59" s="59"/>
      <c r="ER59" s="59"/>
      <c r="ES59" s="59"/>
      <c r="ET59" s="59"/>
      <c r="EU59" s="59"/>
      <c r="EV59" s="59"/>
      <c r="EW59" s="59"/>
      <c r="EX59" s="59"/>
      <c r="EY59" s="59"/>
      <c r="EZ59" s="59"/>
      <c r="FA59" s="59"/>
      <c r="FB59" s="59"/>
      <c r="FC59" s="59"/>
      <c r="FD59" s="59"/>
      <c r="FE59" s="59"/>
      <c r="FF59" s="59"/>
      <c r="FG59" s="59"/>
      <c r="FH59" s="59"/>
      <c r="FI59" s="59"/>
      <c r="FJ59" s="59"/>
      <c r="FK59" s="59"/>
      <c r="FL59" s="59"/>
      <c r="FM59" s="59"/>
      <c r="FN59" s="59"/>
      <c r="FO59" s="59"/>
      <c r="FP59" s="59"/>
      <c r="FQ59" s="59"/>
      <c r="FR59" s="59"/>
      <c r="FS59" s="59"/>
      <c r="FT59" s="59"/>
      <c r="FU59" s="59"/>
      <c r="FV59" s="59"/>
      <c r="FW59" s="59"/>
      <c r="FX59" s="59"/>
      <c r="FY59" s="59"/>
      <c r="FZ59" s="59"/>
      <c r="GA59" s="59"/>
      <c r="GB59" s="59"/>
      <c r="GC59" s="59"/>
      <c r="GD59" s="59"/>
      <c r="GE59" s="59"/>
      <c r="GF59" s="59"/>
      <c r="GG59" s="59"/>
      <c r="GH59" s="59"/>
      <c r="GI59" s="59"/>
      <c r="GJ59" s="59"/>
      <c r="GK59" s="59"/>
      <c r="GL59" s="59"/>
      <c r="GM59" s="59"/>
      <c r="GN59" s="59"/>
      <c r="GO59" s="59"/>
      <c r="GP59" s="59"/>
      <c r="GQ59" s="59"/>
      <c r="GR59" s="59"/>
      <c r="GS59" s="59"/>
      <c r="GT59" s="59"/>
      <c r="GU59" s="59"/>
      <c r="GV59" s="59"/>
      <c r="GW59" s="59"/>
      <c r="GX59" s="59"/>
      <c r="GY59" s="59"/>
      <c r="GZ59" s="59"/>
      <c r="HA59" s="59"/>
      <c r="HB59" s="59"/>
      <c r="HC59" s="59"/>
      <c r="HD59" s="59"/>
      <c r="HE59" s="59"/>
      <c r="HF59" s="59"/>
      <c r="HG59" s="59"/>
      <c r="HH59" s="59"/>
      <c r="HI59" s="59"/>
      <c r="HJ59" s="59"/>
      <c r="HK59" s="59"/>
      <c r="HL59" s="59"/>
      <c r="HM59" s="59"/>
      <c r="HN59" s="59"/>
      <c r="HO59" s="59"/>
      <c r="HP59" s="59"/>
      <c r="HQ59" s="59"/>
      <c r="HR59" s="59"/>
      <c r="HS59" s="59"/>
      <c r="HT59" s="59"/>
      <c r="HU59" s="59"/>
      <c r="HV59" s="59"/>
      <c r="HW59" s="59"/>
      <c r="HX59" s="59"/>
      <c r="HY59" s="59"/>
      <c r="HZ59" s="59"/>
      <c r="IA59" s="59"/>
      <c r="IB59" s="59"/>
      <c r="IC59" s="59"/>
      <c r="ID59" s="59"/>
      <c r="IE59" s="59"/>
      <c r="IF59" s="59"/>
      <c r="IG59" s="59"/>
      <c r="IH59" s="59"/>
      <c r="II59" s="59"/>
      <c r="IJ59" s="59"/>
      <c r="IK59" s="59"/>
    </row>
    <row r="60" spans="1:245" s="75" customFormat="1" ht="16.5" customHeight="1">
      <c r="A60" s="71" t="s">
        <v>265</v>
      </c>
      <c r="B60" s="76" t="s">
        <v>266</v>
      </c>
      <c r="C60" s="77">
        <f>+C61+C62</f>
        <v>3280</v>
      </c>
      <c r="D60" s="77">
        <f>+D61+D62</f>
        <v>3280</v>
      </c>
      <c r="E60" s="77">
        <f>+E61+E62</f>
        <v>0</v>
      </c>
      <c r="F60" s="77">
        <f>+F61+F62</f>
        <v>2973</v>
      </c>
      <c r="G60" s="77">
        <f>+G61+G62</f>
        <v>855</v>
      </c>
      <c r="H60" s="74"/>
      <c r="I60" s="74"/>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c r="FL60" s="59"/>
      <c r="FM60" s="59"/>
      <c r="FN60" s="59"/>
      <c r="FO60" s="59"/>
      <c r="FP60" s="59"/>
      <c r="FQ60" s="59"/>
      <c r="FR60" s="59"/>
      <c r="FS60" s="59"/>
      <c r="FT60" s="59"/>
      <c r="FU60" s="59"/>
      <c r="FV60" s="59"/>
      <c r="FW60" s="59"/>
      <c r="FX60" s="59"/>
      <c r="FY60" s="59"/>
      <c r="FZ60" s="59"/>
      <c r="GA60" s="59"/>
      <c r="GB60" s="59"/>
      <c r="GC60" s="59"/>
      <c r="GD60" s="59"/>
      <c r="GE60" s="59"/>
      <c r="GF60" s="59"/>
      <c r="GG60" s="59"/>
      <c r="GH60" s="59"/>
      <c r="GI60" s="59"/>
      <c r="GJ60" s="59"/>
      <c r="GK60" s="59"/>
      <c r="GL60" s="59"/>
      <c r="GM60" s="59"/>
      <c r="GN60" s="59"/>
      <c r="GO60" s="59"/>
      <c r="GP60" s="59"/>
      <c r="GQ60" s="59"/>
      <c r="GR60" s="59"/>
      <c r="GS60" s="59"/>
      <c r="GT60" s="59"/>
      <c r="GU60" s="59"/>
      <c r="GV60" s="59"/>
      <c r="GW60" s="59"/>
      <c r="GX60" s="59"/>
      <c r="GY60" s="59"/>
      <c r="GZ60" s="59"/>
      <c r="HA60" s="59"/>
      <c r="HB60" s="59"/>
      <c r="HC60" s="59"/>
      <c r="HD60" s="59"/>
      <c r="HE60" s="59"/>
      <c r="HF60" s="59"/>
      <c r="HG60" s="59"/>
      <c r="HH60" s="59"/>
      <c r="HI60" s="59"/>
      <c r="HJ60" s="59"/>
      <c r="HK60" s="59"/>
      <c r="HL60" s="59"/>
      <c r="HM60" s="59"/>
      <c r="HN60" s="59"/>
      <c r="HO60" s="59"/>
      <c r="HP60" s="59"/>
      <c r="HQ60" s="59"/>
      <c r="HR60" s="59"/>
      <c r="HS60" s="59"/>
      <c r="HT60" s="59"/>
      <c r="HU60" s="59"/>
      <c r="HV60" s="59"/>
      <c r="HW60" s="59"/>
      <c r="HX60" s="59"/>
      <c r="HY60" s="59"/>
      <c r="HZ60" s="59"/>
      <c r="IA60" s="59"/>
      <c r="IB60" s="59"/>
      <c r="IC60" s="59"/>
      <c r="ID60" s="59"/>
      <c r="IE60" s="59"/>
      <c r="IF60" s="59"/>
      <c r="IG60" s="59"/>
      <c r="IH60" s="59"/>
      <c r="II60" s="59"/>
      <c r="IJ60" s="59"/>
      <c r="IK60" s="59"/>
    </row>
    <row r="61" spans="1:245" ht="16.5" customHeight="1">
      <c r="A61" s="71" t="s">
        <v>267</v>
      </c>
      <c r="B61" s="84" t="s">
        <v>268</v>
      </c>
      <c r="C61" s="82">
        <v>3280</v>
      </c>
      <c r="D61" s="82">
        <v>3280</v>
      </c>
      <c r="E61" s="82"/>
      <c r="F61" s="83">
        <v>2973</v>
      </c>
      <c r="G61" s="83">
        <v>855</v>
      </c>
      <c r="H61" s="74"/>
      <c r="I61" s="74"/>
    </row>
    <row r="62" spans="1:245" s="75" customFormat="1" ht="16.5" customHeight="1">
      <c r="A62" s="71" t="s">
        <v>269</v>
      </c>
      <c r="B62" s="84" t="s">
        <v>270</v>
      </c>
      <c r="C62" s="82"/>
      <c r="D62" s="82"/>
      <c r="E62" s="82"/>
      <c r="F62" s="83"/>
      <c r="G62" s="83"/>
      <c r="H62" s="74"/>
      <c r="I62" s="74"/>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c r="FL62" s="59"/>
      <c r="FM62" s="59"/>
      <c r="FN62" s="59"/>
      <c r="FO62" s="59"/>
      <c r="FP62" s="59"/>
      <c r="FQ62" s="59"/>
      <c r="FR62" s="59"/>
      <c r="FS62" s="59"/>
      <c r="FT62" s="59"/>
      <c r="FU62" s="59"/>
      <c r="FV62" s="59"/>
      <c r="FW62" s="59"/>
      <c r="FX62" s="59"/>
      <c r="FY62" s="59"/>
      <c r="FZ62" s="59"/>
      <c r="GA62" s="59"/>
      <c r="GB62" s="59"/>
      <c r="GC62" s="59"/>
      <c r="GD62" s="59"/>
      <c r="GE62" s="59"/>
      <c r="GF62" s="59"/>
      <c r="GG62" s="59"/>
      <c r="GH62" s="59"/>
      <c r="GI62" s="59"/>
      <c r="GJ62" s="59"/>
      <c r="GK62" s="59"/>
      <c r="GL62" s="59"/>
      <c r="GM62" s="59"/>
      <c r="GN62" s="59"/>
      <c r="GO62" s="59"/>
      <c r="GP62" s="59"/>
      <c r="GQ62" s="59"/>
      <c r="GR62" s="59"/>
      <c r="GS62" s="59"/>
      <c r="GT62" s="59"/>
      <c r="GU62" s="59"/>
      <c r="GV62" s="59"/>
      <c r="GW62" s="59"/>
      <c r="GX62" s="59"/>
      <c r="GY62" s="59"/>
      <c r="GZ62" s="59"/>
      <c r="HA62" s="59"/>
      <c r="HB62" s="59"/>
      <c r="HC62" s="59"/>
      <c r="HD62" s="59"/>
      <c r="HE62" s="59"/>
      <c r="HF62" s="59"/>
      <c r="HG62" s="59"/>
      <c r="HH62" s="59"/>
      <c r="HI62" s="59"/>
      <c r="HJ62" s="59"/>
      <c r="HK62" s="59"/>
      <c r="HL62" s="59"/>
      <c r="HM62" s="59"/>
      <c r="HN62" s="59"/>
      <c r="HO62" s="59"/>
      <c r="HP62" s="59"/>
      <c r="HQ62" s="59"/>
      <c r="HR62" s="59"/>
      <c r="HS62" s="59"/>
      <c r="HT62" s="59"/>
      <c r="HU62" s="59"/>
      <c r="HV62" s="59"/>
      <c r="HW62" s="59"/>
      <c r="HX62" s="59"/>
      <c r="HY62" s="59"/>
      <c r="HZ62" s="59"/>
      <c r="IA62" s="59"/>
      <c r="IB62" s="59"/>
      <c r="IC62" s="59"/>
      <c r="ID62" s="59"/>
      <c r="IE62" s="59"/>
      <c r="IF62" s="59"/>
      <c r="IG62" s="59"/>
      <c r="IH62" s="59"/>
      <c r="II62" s="59"/>
      <c r="IJ62" s="59"/>
      <c r="IK62" s="59"/>
    </row>
    <row r="63" spans="1:245" ht="16.5" customHeight="1">
      <c r="A63" s="79" t="s">
        <v>271</v>
      </c>
      <c r="B63" s="84" t="s">
        <v>272</v>
      </c>
      <c r="C63" s="82">
        <v>3000</v>
      </c>
      <c r="D63" s="82">
        <v>3000</v>
      </c>
      <c r="E63" s="82"/>
      <c r="F63" s="83">
        <v>1108</v>
      </c>
      <c r="G63" s="83">
        <v>123</v>
      </c>
      <c r="H63" s="74"/>
      <c r="I63" s="74"/>
    </row>
    <row r="64" spans="1:245" ht="16.5" customHeight="1">
      <c r="A64" s="79" t="s">
        <v>273</v>
      </c>
      <c r="B64" s="80" t="s">
        <v>274</v>
      </c>
      <c r="C64" s="82"/>
      <c r="D64" s="82"/>
      <c r="E64" s="82"/>
      <c r="F64" s="83"/>
      <c r="G64" s="83"/>
      <c r="H64" s="74"/>
      <c r="I64" s="74"/>
    </row>
    <row r="65" spans="1:245" ht="16.5" customHeight="1">
      <c r="A65" s="79" t="s">
        <v>275</v>
      </c>
      <c r="B65" s="84" t="s">
        <v>276</v>
      </c>
      <c r="C65" s="82">
        <v>750</v>
      </c>
      <c r="D65" s="82">
        <v>750</v>
      </c>
      <c r="E65" s="82"/>
      <c r="F65" s="83">
        <v>750</v>
      </c>
      <c r="G65" s="83"/>
      <c r="H65" s="74"/>
      <c r="I65" s="74"/>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75"/>
      <c r="FC65" s="75"/>
      <c r="FD65" s="75"/>
      <c r="FE65" s="75"/>
      <c r="FF65" s="75"/>
      <c r="FG65" s="75"/>
      <c r="FH65" s="75"/>
      <c r="FI65" s="75"/>
      <c r="FJ65" s="75"/>
      <c r="FK65" s="75"/>
      <c r="FL65" s="75"/>
      <c r="FM65" s="75"/>
      <c r="FN65" s="75"/>
      <c r="FO65" s="75"/>
      <c r="FP65" s="75"/>
      <c r="FQ65" s="75"/>
      <c r="FR65" s="75"/>
      <c r="FS65" s="75"/>
      <c r="FT65" s="75"/>
      <c r="FU65" s="75"/>
      <c r="FV65" s="75"/>
      <c r="FW65" s="75"/>
      <c r="FX65" s="75"/>
      <c r="FY65" s="75"/>
      <c r="FZ65" s="75"/>
      <c r="GA65" s="75"/>
      <c r="GB65" s="75"/>
      <c r="GC65" s="75"/>
      <c r="GD65" s="75"/>
      <c r="GE65" s="75"/>
      <c r="GF65" s="75"/>
      <c r="GG65" s="75"/>
      <c r="GH65" s="75"/>
      <c r="GI65" s="75"/>
      <c r="GJ65" s="75"/>
      <c r="GK65" s="75"/>
      <c r="GL65" s="75"/>
      <c r="GM65" s="75"/>
      <c r="GN65" s="75"/>
      <c r="GO65" s="75"/>
      <c r="GP65" s="75"/>
      <c r="GQ65" s="75"/>
      <c r="GR65" s="75"/>
      <c r="GS65" s="75"/>
      <c r="GT65" s="75"/>
      <c r="GU65" s="75"/>
      <c r="GV65" s="75"/>
      <c r="GW65" s="75"/>
      <c r="GX65" s="75"/>
      <c r="GY65" s="75"/>
      <c r="GZ65" s="75"/>
      <c r="HA65" s="75"/>
      <c r="HB65" s="75"/>
      <c r="HC65" s="75"/>
      <c r="HD65" s="75"/>
      <c r="HE65" s="75"/>
      <c r="HF65" s="75"/>
      <c r="HG65" s="75"/>
      <c r="HH65" s="75"/>
      <c r="HI65" s="75"/>
      <c r="HJ65" s="75"/>
      <c r="HK65" s="75"/>
      <c r="HL65" s="75"/>
      <c r="HM65" s="75"/>
      <c r="HN65" s="75"/>
      <c r="HO65" s="75"/>
      <c r="HP65" s="75"/>
      <c r="HQ65" s="75"/>
      <c r="HR65" s="75"/>
      <c r="HS65" s="75"/>
      <c r="HT65" s="75"/>
      <c r="HU65" s="75"/>
      <c r="HV65" s="75"/>
      <c r="HW65" s="75"/>
      <c r="HX65" s="75"/>
      <c r="HY65" s="75"/>
      <c r="HZ65" s="75"/>
      <c r="IA65" s="75"/>
      <c r="IB65" s="75"/>
      <c r="IC65" s="75"/>
      <c r="ID65" s="75"/>
      <c r="IE65" s="75"/>
      <c r="IF65" s="75"/>
      <c r="IG65" s="75"/>
      <c r="IH65" s="75"/>
      <c r="II65" s="75"/>
      <c r="IJ65" s="75"/>
      <c r="IK65" s="75"/>
    </row>
    <row r="66" spans="1:245" ht="16.5" customHeight="1">
      <c r="A66" s="79" t="s">
        <v>277</v>
      </c>
      <c r="B66" s="84" t="s">
        <v>278</v>
      </c>
      <c r="C66" s="82"/>
      <c r="D66" s="82"/>
      <c r="E66" s="82"/>
      <c r="F66" s="83"/>
      <c r="G66" s="83"/>
      <c r="H66" s="74"/>
      <c r="I66" s="74"/>
      <c r="J66" s="75"/>
    </row>
    <row r="67" spans="1:245" ht="16.5" customHeight="1">
      <c r="A67" s="71" t="s">
        <v>279</v>
      </c>
      <c r="B67" s="76" t="s">
        <v>280</v>
      </c>
      <c r="C67" s="91">
        <f>+C68+C69</f>
        <v>6000</v>
      </c>
      <c r="D67" s="91">
        <f>+D68+D69</f>
        <v>6000</v>
      </c>
      <c r="E67" s="91">
        <f>+E68+E69</f>
        <v>0</v>
      </c>
      <c r="F67" s="91">
        <f>+F68+F69</f>
        <v>4413</v>
      </c>
      <c r="G67" s="91">
        <f>+G68+G69</f>
        <v>610</v>
      </c>
      <c r="H67" s="74"/>
      <c r="I67" s="74"/>
    </row>
    <row r="68" spans="1:245" ht="16.5" customHeight="1">
      <c r="A68" s="79" t="s">
        <v>281</v>
      </c>
      <c r="B68" s="84" t="s">
        <v>282</v>
      </c>
      <c r="C68" s="82"/>
      <c r="D68" s="82"/>
      <c r="E68" s="82"/>
      <c r="F68" s="83"/>
      <c r="G68" s="83"/>
      <c r="H68" s="74"/>
      <c r="I68" s="74"/>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c r="EO68" s="75"/>
      <c r="EP68" s="75"/>
      <c r="EQ68" s="75"/>
      <c r="ER68" s="75"/>
      <c r="ES68" s="75"/>
      <c r="ET68" s="75"/>
      <c r="EU68" s="75"/>
      <c r="EV68" s="75"/>
      <c r="EW68" s="75"/>
      <c r="EX68" s="75"/>
      <c r="EY68" s="75"/>
      <c r="EZ68" s="75"/>
      <c r="FA68" s="75"/>
      <c r="FB68" s="75"/>
      <c r="FC68" s="75"/>
      <c r="FD68" s="75"/>
      <c r="FE68" s="75"/>
      <c r="FF68" s="75"/>
      <c r="FG68" s="75"/>
      <c r="FH68" s="75"/>
      <c r="FI68" s="75"/>
      <c r="FJ68" s="75"/>
      <c r="FK68" s="75"/>
      <c r="FL68" s="75"/>
      <c r="FM68" s="75"/>
      <c r="FN68" s="75"/>
      <c r="FO68" s="75"/>
      <c r="FP68" s="75"/>
      <c r="FQ68" s="75"/>
      <c r="FR68" s="75"/>
      <c r="FS68" s="75"/>
      <c r="FT68" s="75"/>
      <c r="FU68" s="75"/>
      <c r="FV68" s="75"/>
      <c r="FW68" s="75"/>
      <c r="FX68" s="75"/>
      <c r="FY68" s="75"/>
      <c r="FZ68" s="75"/>
      <c r="GA68" s="75"/>
      <c r="GB68" s="75"/>
      <c r="GC68" s="75"/>
      <c r="GD68" s="75"/>
      <c r="GE68" s="75"/>
      <c r="GF68" s="75"/>
      <c r="GG68" s="75"/>
      <c r="GH68" s="75"/>
      <c r="GI68" s="75"/>
      <c r="GJ68" s="75"/>
      <c r="GK68" s="75"/>
      <c r="GL68" s="75"/>
      <c r="GM68" s="75"/>
      <c r="GN68" s="75"/>
      <c r="GO68" s="75"/>
      <c r="GP68" s="75"/>
      <c r="GQ68" s="75"/>
      <c r="GR68" s="75"/>
      <c r="GS68" s="75"/>
      <c r="GT68" s="75"/>
      <c r="GU68" s="75"/>
      <c r="GV68" s="75"/>
      <c r="GW68" s="75"/>
      <c r="GX68" s="75"/>
      <c r="GY68" s="75"/>
      <c r="GZ68" s="75"/>
      <c r="HA68" s="75"/>
      <c r="HB68" s="75"/>
      <c r="HC68" s="75"/>
      <c r="HD68" s="75"/>
      <c r="HE68" s="75"/>
      <c r="HF68" s="75"/>
      <c r="HG68" s="75"/>
      <c r="HH68" s="75"/>
      <c r="HI68" s="75"/>
      <c r="HJ68" s="75"/>
      <c r="HK68" s="75"/>
      <c r="HL68" s="75"/>
      <c r="HM68" s="75"/>
      <c r="HN68" s="75"/>
      <c r="HO68" s="75"/>
      <c r="HP68" s="75"/>
      <c r="HQ68" s="75"/>
      <c r="HR68" s="75"/>
      <c r="HS68" s="75"/>
      <c r="HT68" s="75"/>
      <c r="HU68" s="75"/>
      <c r="HV68" s="75"/>
      <c r="HW68" s="75"/>
      <c r="HX68" s="75"/>
      <c r="HY68" s="75"/>
      <c r="HZ68" s="75"/>
      <c r="IA68" s="75"/>
      <c r="IB68" s="75"/>
      <c r="IC68" s="75"/>
      <c r="ID68" s="75"/>
      <c r="IE68" s="75"/>
      <c r="IF68" s="75"/>
      <c r="IG68" s="75"/>
      <c r="IH68" s="75"/>
      <c r="II68" s="75"/>
      <c r="IJ68" s="75"/>
      <c r="IK68" s="75"/>
    </row>
    <row r="69" spans="1:245" s="75" customFormat="1" ht="16.5" customHeight="1">
      <c r="A69" s="79" t="s">
        <v>283</v>
      </c>
      <c r="B69" s="84" t="s">
        <v>284</v>
      </c>
      <c r="C69" s="82">
        <v>6000</v>
      </c>
      <c r="D69" s="82">
        <v>6000</v>
      </c>
      <c r="E69" s="82"/>
      <c r="F69" s="92">
        <v>4413</v>
      </c>
      <c r="G69" s="92">
        <v>610</v>
      </c>
      <c r="H69" s="74"/>
      <c r="I69" s="74"/>
    </row>
    <row r="70" spans="1:245" ht="16.5" customHeight="1">
      <c r="A70" s="71" t="s">
        <v>285</v>
      </c>
      <c r="B70" s="76" t="s">
        <v>189</v>
      </c>
      <c r="C70" s="73">
        <f t="shared" ref="C70:G71" si="1">+C71</f>
        <v>0</v>
      </c>
      <c r="D70" s="73">
        <f t="shared" si="1"/>
        <v>0</v>
      </c>
      <c r="E70" s="73">
        <f t="shared" si="1"/>
        <v>0</v>
      </c>
      <c r="F70" s="73">
        <f t="shared" si="1"/>
        <v>0</v>
      </c>
      <c r="G70" s="73">
        <f t="shared" si="1"/>
        <v>0</v>
      </c>
      <c r="H70" s="74"/>
      <c r="I70" s="74"/>
      <c r="J70" s="75"/>
    </row>
    <row r="71" spans="1:245" ht="16.5" customHeight="1">
      <c r="A71" s="93" t="s">
        <v>286</v>
      </c>
      <c r="B71" s="76" t="s">
        <v>287</v>
      </c>
      <c r="C71" s="73">
        <f t="shared" si="1"/>
        <v>0</v>
      </c>
      <c r="D71" s="73">
        <f t="shared" si="1"/>
        <v>0</v>
      </c>
      <c r="E71" s="73">
        <f t="shared" si="1"/>
        <v>0</v>
      </c>
      <c r="F71" s="73">
        <f t="shared" si="1"/>
        <v>0</v>
      </c>
      <c r="G71" s="73">
        <f t="shared" si="1"/>
        <v>0</v>
      </c>
      <c r="H71" s="74"/>
      <c r="I71" s="74"/>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c r="ER71" s="75"/>
      <c r="ES71" s="75"/>
      <c r="ET71" s="75"/>
      <c r="EU71" s="75"/>
      <c r="EV71" s="75"/>
      <c r="EW71" s="75"/>
      <c r="EX71" s="75"/>
      <c r="EY71" s="75"/>
      <c r="EZ71" s="75"/>
      <c r="FA71" s="75"/>
      <c r="FB71" s="75"/>
      <c r="FC71" s="75"/>
      <c r="FD71" s="75"/>
      <c r="FE71" s="75"/>
      <c r="FF71" s="75"/>
      <c r="FG71" s="75"/>
      <c r="FH71" s="75"/>
      <c r="FI71" s="75"/>
      <c r="FJ71" s="75"/>
      <c r="FK71" s="75"/>
      <c r="FL71" s="75"/>
      <c r="FM71" s="75"/>
      <c r="FN71" s="75"/>
      <c r="FO71" s="75"/>
      <c r="FP71" s="75"/>
      <c r="FQ71" s="75"/>
      <c r="FR71" s="75"/>
      <c r="FS71" s="75"/>
      <c r="FT71" s="75"/>
      <c r="FU71" s="75"/>
      <c r="FV71" s="75"/>
      <c r="FW71" s="75"/>
      <c r="FX71" s="75"/>
      <c r="FY71" s="75"/>
      <c r="FZ71" s="75"/>
      <c r="GA71" s="75"/>
      <c r="GB71" s="75"/>
      <c r="GC71" s="75"/>
      <c r="GD71" s="75"/>
      <c r="GE71" s="75"/>
      <c r="GF71" s="75"/>
      <c r="GG71" s="75"/>
      <c r="GH71" s="75"/>
      <c r="GI71" s="75"/>
      <c r="GJ71" s="75"/>
      <c r="GK71" s="75"/>
      <c r="GL71" s="75"/>
      <c r="GM71" s="75"/>
      <c r="GN71" s="75"/>
      <c r="GO71" s="75"/>
      <c r="GP71" s="75"/>
      <c r="GQ71" s="75"/>
      <c r="GR71" s="75"/>
      <c r="GS71" s="75"/>
      <c r="GT71" s="75"/>
      <c r="GU71" s="75"/>
      <c r="GV71" s="75"/>
      <c r="GW71" s="75"/>
      <c r="GX71" s="75"/>
      <c r="GY71" s="75"/>
      <c r="GZ71" s="75"/>
      <c r="HA71" s="75"/>
      <c r="HB71" s="75"/>
      <c r="HC71" s="75"/>
      <c r="HD71" s="75"/>
      <c r="HE71" s="75"/>
      <c r="HF71" s="75"/>
      <c r="HG71" s="75"/>
      <c r="HH71" s="75"/>
      <c r="HI71" s="75"/>
      <c r="HJ71" s="75"/>
      <c r="HK71" s="75"/>
      <c r="HL71" s="75"/>
      <c r="HM71" s="75"/>
      <c r="HN71" s="75"/>
      <c r="HO71" s="75"/>
      <c r="HP71" s="75"/>
      <c r="HQ71" s="75"/>
      <c r="HR71" s="75"/>
      <c r="HS71" s="75"/>
      <c r="HT71" s="75"/>
      <c r="HU71" s="75"/>
      <c r="HV71" s="75"/>
      <c r="HW71" s="75"/>
      <c r="HX71" s="75"/>
      <c r="HY71" s="75"/>
      <c r="HZ71" s="75"/>
      <c r="IA71" s="75"/>
      <c r="IB71" s="75"/>
      <c r="IC71" s="75"/>
      <c r="ID71" s="75"/>
      <c r="IE71" s="75"/>
      <c r="IF71" s="75"/>
      <c r="IG71" s="75"/>
      <c r="IH71" s="75"/>
      <c r="II71" s="75"/>
      <c r="IJ71" s="75"/>
      <c r="IK71" s="75"/>
    </row>
    <row r="72" spans="1:245" s="75" customFormat="1" ht="16.5" customHeight="1">
      <c r="A72" s="93" t="s">
        <v>288</v>
      </c>
      <c r="B72" s="84" t="s">
        <v>289</v>
      </c>
      <c r="C72" s="82"/>
      <c r="D72" s="82"/>
      <c r="E72" s="82"/>
      <c r="F72" s="83"/>
      <c r="G72" s="83"/>
      <c r="H72" s="74"/>
      <c r="I72" s="74"/>
    </row>
    <row r="73" spans="1:245" s="75" customFormat="1" ht="16.5" customHeight="1">
      <c r="A73" s="93"/>
      <c r="B73" s="94" t="s">
        <v>195</v>
      </c>
      <c r="C73" s="81">
        <f>C74+C75</f>
        <v>0</v>
      </c>
      <c r="D73" s="81">
        <f>D74+D75</f>
        <v>0</v>
      </c>
      <c r="E73" s="81">
        <f>E74+E75</f>
        <v>0</v>
      </c>
      <c r="F73" s="81">
        <f>F74+F75</f>
        <v>0</v>
      </c>
      <c r="G73" s="81">
        <f>G74+G75</f>
        <v>0</v>
      </c>
      <c r="H73" s="74"/>
      <c r="I73" s="74"/>
    </row>
    <row r="74" spans="1:245" s="75" customFormat="1" ht="16.5" customHeight="1">
      <c r="A74" s="93"/>
      <c r="B74" s="95" t="s">
        <v>290</v>
      </c>
      <c r="C74" s="82"/>
      <c r="D74" s="82"/>
      <c r="E74" s="82"/>
      <c r="F74" s="83"/>
      <c r="G74" s="83"/>
      <c r="H74" s="74"/>
      <c r="I74" s="74"/>
    </row>
    <row r="75" spans="1:245" ht="16.5" customHeight="1">
      <c r="A75" s="93"/>
      <c r="B75" s="95" t="s">
        <v>291</v>
      </c>
      <c r="C75" s="82"/>
      <c r="D75" s="82"/>
      <c r="E75" s="82"/>
      <c r="F75" s="83"/>
      <c r="G75" s="83"/>
      <c r="H75" s="74"/>
      <c r="I75" s="74"/>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c r="EY75" s="75"/>
      <c r="EZ75" s="75"/>
      <c r="FA75" s="75"/>
      <c r="FB75" s="75"/>
      <c r="FC75" s="75"/>
      <c r="FD75" s="75"/>
      <c r="FE75" s="75"/>
      <c r="FF75" s="75"/>
      <c r="FG75" s="75"/>
      <c r="FH75" s="75"/>
      <c r="FI75" s="75"/>
      <c r="FJ75" s="75"/>
      <c r="FK75" s="75"/>
      <c r="FL75" s="75"/>
      <c r="FM75" s="75"/>
      <c r="FN75" s="75"/>
      <c r="FO75" s="75"/>
      <c r="FP75" s="75"/>
      <c r="FQ75" s="75"/>
      <c r="FR75" s="75"/>
      <c r="FS75" s="75"/>
      <c r="FT75" s="75"/>
      <c r="FU75" s="75"/>
      <c r="FV75" s="75"/>
      <c r="FW75" s="75"/>
      <c r="FX75" s="75"/>
      <c r="FY75" s="75"/>
      <c r="FZ75" s="75"/>
      <c r="GA75" s="75"/>
      <c r="GB75" s="75"/>
      <c r="GC75" s="75"/>
      <c r="GD75" s="75"/>
      <c r="GE75" s="75"/>
      <c r="GF75" s="75"/>
      <c r="GG75" s="75"/>
      <c r="GH75" s="75"/>
      <c r="GI75" s="75"/>
      <c r="GJ75" s="75"/>
      <c r="GK75" s="75"/>
      <c r="GL75" s="75"/>
      <c r="GM75" s="75"/>
      <c r="GN75" s="75"/>
      <c r="GO75" s="75"/>
      <c r="GP75" s="75"/>
      <c r="GQ75" s="75"/>
      <c r="GR75" s="75"/>
      <c r="GS75" s="75"/>
      <c r="GT75" s="75"/>
      <c r="GU75" s="75"/>
      <c r="GV75" s="75"/>
      <c r="GW75" s="75"/>
      <c r="GX75" s="75"/>
      <c r="GY75" s="75"/>
      <c r="GZ75" s="75"/>
      <c r="HA75" s="75"/>
      <c r="HB75" s="75"/>
      <c r="HC75" s="75"/>
      <c r="HD75" s="75"/>
      <c r="HE75" s="75"/>
      <c r="HF75" s="75"/>
      <c r="HG75" s="75"/>
      <c r="HH75" s="75"/>
      <c r="HI75" s="75"/>
      <c r="HJ75" s="75"/>
      <c r="HK75" s="75"/>
      <c r="HL75" s="75"/>
      <c r="HM75" s="75"/>
      <c r="HN75" s="75"/>
      <c r="HO75" s="75"/>
      <c r="HP75" s="75"/>
      <c r="HQ75" s="75"/>
      <c r="HR75" s="75"/>
      <c r="HS75" s="75"/>
      <c r="HT75" s="75"/>
      <c r="HU75" s="75"/>
      <c r="HV75" s="75"/>
      <c r="HW75" s="75"/>
      <c r="HX75" s="75"/>
      <c r="HY75" s="75"/>
      <c r="HZ75" s="75"/>
      <c r="IA75" s="75"/>
      <c r="IB75" s="75"/>
      <c r="IC75" s="75"/>
      <c r="ID75" s="75"/>
      <c r="IE75" s="75"/>
      <c r="IF75" s="75"/>
      <c r="IG75" s="75"/>
      <c r="IH75" s="75"/>
      <c r="II75" s="75"/>
      <c r="IJ75" s="75"/>
      <c r="IK75" s="75"/>
    </row>
    <row r="76" spans="1:245" s="75" customFormat="1" ht="16.5" customHeight="1">
      <c r="A76" s="71" t="s">
        <v>292</v>
      </c>
      <c r="B76" s="76" t="s">
        <v>197</v>
      </c>
      <c r="C76" s="77">
        <f>+C77</f>
        <v>0</v>
      </c>
      <c r="D76" s="77">
        <f>+D77</f>
        <v>0</v>
      </c>
      <c r="E76" s="77">
        <f>+E77</f>
        <v>0</v>
      </c>
      <c r="F76" s="77">
        <f>+F77</f>
        <v>0</v>
      </c>
      <c r="G76" s="77">
        <f>+G77</f>
        <v>0</v>
      </c>
      <c r="H76" s="74"/>
      <c r="I76" s="74"/>
    </row>
    <row r="77" spans="1:245" s="75" customFormat="1" ht="16.5" customHeight="1">
      <c r="A77" s="71" t="s">
        <v>293</v>
      </c>
      <c r="B77" s="76" t="s">
        <v>199</v>
      </c>
      <c r="C77" s="77">
        <f>+C78+C83</f>
        <v>0</v>
      </c>
      <c r="D77" s="77">
        <f>+D78+D83</f>
        <v>0</v>
      </c>
      <c r="E77" s="77">
        <f>+E78+E83</f>
        <v>0</v>
      </c>
      <c r="F77" s="77">
        <f>+F78+F83</f>
        <v>0</v>
      </c>
      <c r="G77" s="77">
        <f>+G78+G83</f>
        <v>0</v>
      </c>
      <c r="H77" s="74"/>
      <c r="I77" s="74"/>
    </row>
    <row r="78" spans="1:245" s="75" customFormat="1" ht="16.5" customHeight="1">
      <c r="A78" s="71" t="s">
        <v>294</v>
      </c>
      <c r="B78" s="76" t="s">
        <v>295</v>
      </c>
      <c r="C78" s="77">
        <f>+C80+C82+C81+C79</f>
        <v>0</v>
      </c>
      <c r="D78" s="77">
        <f>+D80+D82+D81+D79</f>
        <v>0</v>
      </c>
      <c r="E78" s="77">
        <f>+E80+E82+E81+E79</f>
        <v>0</v>
      </c>
      <c r="F78" s="77">
        <f>+F80+F82+F81+F79</f>
        <v>0</v>
      </c>
      <c r="G78" s="77">
        <f>+G80+G82+G81+G79</f>
        <v>0</v>
      </c>
      <c r="H78" s="74"/>
      <c r="I78" s="74"/>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59"/>
      <c r="EQ78" s="59"/>
      <c r="ER78" s="59"/>
      <c r="ES78" s="59"/>
      <c r="ET78" s="59"/>
      <c r="EU78" s="59"/>
      <c r="EV78" s="59"/>
      <c r="EW78" s="59"/>
      <c r="EX78" s="59"/>
      <c r="EY78" s="59"/>
      <c r="EZ78" s="59"/>
      <c r="FA78" s="59"/>
      <c r="FB78" s="59"/>
      <c r="FC78" s="59"/>
      <c r="FD78" s="59"/>
      <c r="FE78" s="59"/>
      <c r="FF78" s="59"/>
      <c r="FG78" s="59"/>
      <c r="FH78" s="59"/>
      <c r="FI78" s="59"/>
      <c r="FJ78" s="59"/>
      <c r="FK78" s="59"/>
      <c r="FL78" s="59"/>
      <c r="FM78" s="59"/>
      <c r="FN78" s="59"/>
      <c r="FO78" s="59"/>
      <c r="FP78" s="59"/>
      <c r="FQ78" s="59"/>
      <c r="FR78" s="59"/>
      <c r="FS78" s="59"/>
      <c r="FT78" s="59"/>
      <c r="FU78" s="59"/>
      <c r="FV78" s="59"/>
      <c r="FW78" s="59"/>
      <c r="FX78" s="59"/>
      <c r="FY78" s="59"/>
      <c r="FZ78" s="59"/>
      <c r="GA78" s="59"/>
      <c r="GB78" s="59"/>
      <c r="GC78" s="59"/>
      <c r="GD78" s="59"/>
      <c r="GE78" s="59"/>
      <c r="GF78" s="59"/>
      <c r="GG78" s="59"/>
      <c r="GH78" s="59"/>
      <c r="GI78" s="59"/>
      <c r="GJ78" s="59"/>
      <c r="GK78" s="59"/>
      <c r="GL78" s="59"/>
      <c r="GM78" s="59"/>
      <c r="GN78" s="59"/>
      <c r="GO78" s="59"/>
      <c r="GP78" s="59"/>
      <c r="GQ78" s="59"/>
      <c r="GR78" s="59"/>
      <c r="GS78" s="59"/>
      <c r="GT78" s="59"/>
      <c r="GU78" s="59"/>
      <c r="GV78" s="59"/>
      <c r="GW78" s="59"/>
      <c r="GX78" s="59"/>
      <c r="GY78" s="59"/>
      <c r="GZ78" s="59"/>
      <c r="HA78" s="59"/>
      <c r="HB78" s="59"/>
      <c r="HC78" s="59"/>
      <c r="HD78" s="59"/>
      <c r="HE78" s="59"/>
      <c r="HF78" s="59"/>
      <c r="HG78" s="59"/>
      <c r="HH78" s="59"/>
      <c r="HI78" s="59"/>
      <c r="HJ78" s="59"/>
      <c r="HK78" s="59"/>
      <c r="HL78" s="59"/>
      <c r="HM78" s="59"/>
      <c r="HN78" s="59"/>
      <c r="HO78" s="59"/>
      <c r="HP78" s="59"/>
      <c r="HQ78" s="59"/>
      <c r="HR78" s="59"/>
      <c r="HS78" s="59"/>
      <c r="HT78" s="59"/>
      <c r="HU78" s="59"/>
      <c r="HV78" s="59"/>
      <c r="HW78" s="59"/>
      <c r="HX78" s="59"/>
      <c r="HY78" s="59"/>
      <c r="HZ78" s="59"/>
      <c r="IA78" s="59"/>
      <c r="IB78" s="59"/>
      <c r="IC78" s="59"/>
      <c r="ID78" s="59"/>
      <c r="IE78" s="59"/>
      <c r="IF78" s="59"/>
      <c r="IG78" s="59"/>
      <c r="IH78" s="59"/>
      <c r="II78" s="59"/>
      <c r="IJ78" s="59"/>
      <c r="IK78" s="59"/>
    </row>
    <row r="79" spans="1:245" s="75" customFormat="1" ht="16.5" customHeight="1">
      <c r="A79" s="71"/>
      <c r="B79" s="80" t="s">
        <v>296</v>
      </c>
      <c r="C79" s="82"/>
      <c r="D79" s="82"/>
      <c r="E79" s="82"/>
      <c r="F79" s="83"/>
      <c r="G79" s="83"/>
      <c r="H79" s="74"/>
      <c r="I79" s="74"/>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c r="GL79" s="59"/>
      <c r="GM79" s="59"/>
      <c r="GN79" s="59"/>
      <c r="GO79" s="59"/>
      <c r="GP79" s="59"/>
      <c r="GQ79" s="59"/>
      <c r="GR79" s="59"/>
      <c r="GS79" s="59"/>
      <c r="GT79" s="59"/>
      <c r="GU79" s="59"/>
      <c r="GV79" s="59"/>
      <c r="GW79" s="59"/>
      <c r="GX79" s="59"/>
      <c r="GY79" s="59"/>
      <c r="GZ79" s="59"/>
      <c r="HA79" s="59"/>
      <c r="HB79" s="59"/>
      <c r="HC79" s="59"/>
      <c r="HD79" s="59"/>
      <c r="HE79" s="59"/>
      <c r="HF79" s="59"/>
      <c r="HG79" s="59"/>
      <c r="HH79" s="59"/>
      <c r="HI79" s="59"/>
      <c r="HJ79" s="59"/>
      <c r="HK79" s="59"/>
      <c r="HL79" s="59"/>
      <c r="HM79" s="59"/>
      <c r="HN79" s="59"/>
      <c r="HO79" s="59"/>
      <c r="HP79" s="59"/>
      <c r="HQ79" s="59"/>
      <c r="HR79" s="59"/>
      <c r="HS79" s="59"/>
      <c r="HT79" s="59"/>
      <c r="HU79" s="59"/>
      <c r="HV79" s="59"/>
      <c r="HW79" s="59"/>
      <c r="HX79" s="59"/>
      <c r="HY79" s="59"/>
      <c r="HZ79" s="59"/>
      <c r="IA79" s="59"/>
      <c r="IB79" s="59"/>
      <c r="IC79" s="59"/>
      <c r="ID79" s="59"/>
      <c r="IE79" s="59"/>
      <c r="IF79" s="59"/>
      <c r="IG79" s="59"/>
      <c r="IH79" s="59"/>
      <c r="II79" s="59"/>
      <c r="IJ79" s="59"/>
      <c r="IK79" s="59"/>
    </row>
    <row r="80" spans="1:245" s="75" customFormat="1" ht="16.5" customHeight="1">
      <c r="A80" s="79" t="s">
        <v>297</v>
      </c>
      <c r="B80" s="84" t="s">
        <v>298</v>
      </c>
      <c r="C80" s="82"/>
      <c r="D80" s="82"/>
      <c r="E80" s="82"/>
      <c r="F80" s="83"/>
      <c r="G80" s="83"/>
      <c r="H80" s="74"/>
      <c r="I80" s="74"/>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59"/>
      <c r="FE80" s="59"/>
      <c r="FF80" s="59"/>
      <c r="FG80" s="59"/>
      <c r="FH80" s="59"/>
      <c r="FI80" s="59"/>
      <c r="FJ80" s="59"/>
      <c r="FK80" s="59"/>
      <c r="FL80" s="59"/>
      <c r="FM80" s="59"/>
      <c r="FN80" s="59"/>
      <c r="FO80" s="59"/>
      <c r="FP80" s="59"/>
      <c r="FQ80" s="59"/>
      <c r="FR80" s="59"/>
      <c r="FS80" s="59"/>
      <c r="FT80" s="59"/>
      <c r="FU80" s="59"/>
      <c r="FV80" s="59"/>
      <c r="FW80" s="59"/>
      <c r="FX80" s="59"/>
      <c r="FY80" s="59"/>
      <c r="FZ80" s="59"/>
      <c r="GA80" s="59"/>
      <c r="GB80" s="59"/>
      <c r="GC80" s="59"/>
      <c r="GD80" s="59"/>
      <c r="GE80" s="59"/>
      <c r="GF80" s="59"/>
      <c r="GG80" s="59"/>
      <c r="GH80" s="59"/>
      <c r="GI80" s="59"/>
      <c r="GJ80" s="59"/>
      <c r="GK80" s="59"/>
      <c r="GL80" s="59"/>
      <c r="GM80" s="59"/>
      <c r="GN80" s="59"/>
      <c r="GO80" s="59"/>
      <c r="GP80" s="59"/>
      <c r="GQ80" s="59"/>
      <c r="GR80" s="59"/>
      <c r="GS80" s="59"/>
      <c r="GT80" s="59"/>
      <c r="GU80" s="59"/>
      <c r="GV80" s="59"/>
      <c r="GW80" s="59"/>
      <c r="GX80" s="59"/>
      <c r="GY80" s="59"/>
      <c r="GZ80" s="59"/>
      <c r="HA80" s="59"/>
      <c r="HB80" s="59"/>
      <c r="HC80" s="59"/>
      <c r="HD80" s="59"/>
      <c r="HE80" s="59"/>
      <c r="HF80" s="59"/>
      <c r="HG80" s="59"/>
      <c r="HH80" s="59"/>
      <c r="HI80" s="59"/>
      <c r="HJ80" s="59"/>
      <c r="HK80" s="59"/>
      <c r="HL80" s="59"/>
      <c r="HM80" s="59"/>
      <c r="HN80" s="59"/>
      <c r="HO80" s="59"/>
      <c r="HP80" s="59"/>
      <c r="HQ80" s="59"/>
      <c r="HR80" s="59"/>
      <c r="HS80" s="59"/>
      <c r="HT80" s="59"/>
      <c r="HU80" s="59"/>
      <c r="HV80" s="59"/>
      <c r="HW80" s="59"/>
      <c r="HX80" s="59"/>
      <c r="HY80" s="59"/>
      <c r="HZ80" s="59"/>
      <c r="IA80" s="59"/>
      <c r="IB80" s="59"/>
      <c r="IC80" s="59"/>
      <c r="ID80" s="59"/>
      <c r="IE80" s="59"/>
      <c r="IF80" s="59"/>
      <c r="IG80" s="59"/>
      <c r="IH80" s="59"/>
      <c r="II80" s="59"/>
      <c r="IJ80" s="59"/>
      <c r="IK80" s="59"/>
    </row>
    <row r="81" spans="1:245" s="75" customFormat="1" ht="16.5" customHeight="1">
      <c r="A81" s="79" t="s">
        <v>299</v>
      </c>
      <c r="B81" s="80" t="s">
        <v>300</v>
      </c>
      <c r="C81" s="82"/>
      <c r="D81" s="82"/>
      <c r="E81" s="82"/>
      <c r="F81" s="83"/>
      <c r="G81" s="83"/>
      <c r="H81" s="74"/>
      <c r="I81" s="74"/>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59"/>
      <c r="FE81" s="59"/>
      <c r="FF81" s="59"/>
      <c r="FG81" s="59"/>
      <c r="FH81" s="59"/>
      <c r="FI81" s="59"/>
      <c r="FJ81" s="59"/>
      <c r="FK81" s="59"/>
      <c r="FL81" s="59"/>
      <c r="FM81" s="59"/>
      <c r="FN81" s="59"/>
      <c r="FO81" s="59"/>
      <c r="FP81" s="59"/>
      <c r="FQ81" s="59"/>
      <c r="FR81" s="59"/>
      <c r="FS81" s="59"/>
      <c r="FT81" s="59"/>
      <c r="FU81" s="59"/>
      <c r="FV81" s="59"/>
      <c r="FW81" s="59"/>
      <c r="FX81" s="59"/>
      <c r="FY81" s="59"/>
      <c r="FZ81" s="59"/>
      <c r="GA81" s="59"/>
      <c r="GB81" s="59"/>
      <c r="GC81" s="59"/>
      <c r="GD81" s="59"/>
      <c r="GE81" s="59"/>
      <c r="GF81" s="59"/>
      <c r="GG81" s="59"/>
      <c r="GH81" s="59"/>
      <c r="GI81" s="59"/>
      <c r="GJ81" s="59"/>
      <c r="GK81" s="59"/>
      <c r="GL81" s="59"/>
      <c r="GM81" s="59"/>
      <c r="GN81" s="59"/>
      <c r="GO81" s="59"/>
      <c r="GP81" s="59"/>
      <c r="GQ81" s="59"/>
      <c r="GR81" s="59"/>
      <c r="GS81" s="59"/>
      <c r="GT81" s="59"/>
      <c r="GU81" s="59"/>
      <c r="GV81" s="59"/>
      <c r="GW81" s="59"/>
      <c r="GX81" s="59"/>
      <c r="GY81" s="59"/>
      <c r="GZ81" s="59"/>
      <c r="HA81" s="59"/>
      <c r="HB81" s="59"/>
      <c r="HC81" s="59"/>
      <c r="HD81" s="59"/>
      <c r="HE81" s="59"/>
      <c r="HF81" s="59"/>
      <c r="HG81" s="59"/>
      <c r="HH81" s="59"/>
      <c r="HI81" s="59"/>
      <c r="HJ81" s="59"/>
      <c r="HK81" s="59"/>
      <c r="HL81" s="59"/>
      <c r="HM81" s="59"/>
      <c r="HN81" s="59"/>
      <c r="HO81" s="59"/>
      <c r="HP81" s="59"/>
      <c r="HQ81" s="59"/>
      <c r="HR81" s="59"/>
      <c r="HS81" s="59"/>
      <c r="HT81" s="59"/>
      <c r="HU81" s="59"/>
      <c r="HV81" s="59"/>
      <c r="HW81" s="59"/>
      <c r="HX81" s="59"/>
      <c r="HY81" s="59"/>
      <c r="HZ81" s="59"/>
      <c r="IA81" s="59"/>
      <c r="IB81" s="59"/>
      <c r="IC81" s="59"/>
      <c r="ID81" s="59"/>
      <c r="IE81" s="59"/>
      <c r="IF81" s="59"/>
      <c r="IG81" s="59"/>
      <c r="IH81" s="59"/>
      <c r="II81" s="59"/>
      <c r="IJ81" s="59"/>
      <c r="IK81" s="59"/>
    </row>
    <row r="82" spans="1:245" ht="16.5" customHeight="1">
      <c r="A82" s="79" t="s">
        <v>301</v>
      </c>
      <c r="B82" s="84" t="s">
        <v>302</v>
      </c>
      <c r="C82" s="82"/>
      <c r="D82" s="82"/>
      <c r="E82" s="82"/>
      <c r="F82" s="83"/>
      <c r="G82" s="83"/>
      <c r="H82" s="74"/>
      <c r="I82" s="74"/>
    </row>
    <row r="83" spans="1:245" ht="16.5" customHeight="1">
      <c r="A83" s="96"/>
      <c r="B83" s="80" t="s">
        <v>303</v>
      </c>
      <c r="C83" s="82"/>
      <c r="D83" s="82"/>
      <c r="E83" s="82"/>
      <c r="F83" s="83"/>
      <c r="G83" s="83"/>
      <c r="H83" s="74"/>
      <c r="I83" s="74"/>
    </row>
    <row r="84" spans="1:245" ht="16.5" customHeight="1">
      <c r="A84" s="79" t="s">
        <v>206</v>
      </c>
      <c r="B84" s="84" t="s">
        <v>304</v>
      </c>
      <c r="C84" s="82"/>
      <c r="D84" s="82"/>
      <c r="E84" s="82"/>
      <c r="F84" s="83"/>
      <c r="G84" s="83"/>
      <c r="H84" s="74"/>
      <c r="I84" s="74"/>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c r="DF84" s="86"/>
      <c r="DG84" s="86"/>
      <c r="DH84" s="86"/>
      <c r="DI84" s="86"/>
      <c r="DJ84" s="86"/>
      <c r="DK84" s="86"/>
      <c r="DL84" s="86"/>
      <c r="DM84" s="86"/>
      <c r="DN84" s="86"/>
      <c r="DO84" s="86"/>
      <c r="DP84" s="86"/>
      <c r="DQ84" s="86"/>
      <c r="DR84" s="86"/>
      <c r="DS84" s="86"/>
      <c r="DT84" s="86"/>
      <c r="DU84" s="86"/>
      <c r="DV84" s="86"/>
      <c r="DW84" s="86"/>
      <c r="DX84" s="86"/>
      <c r="DY84" s="86"/>
      <c r="DZ84" s="86"/>
      <c r="EA84" s="86"/>
      <c r="EB84" s="86"/>
      <c r="EC84" s="86"/>
      <c r="ED84" s="86"/>
      <c r="EE84" s="86"/>
      <c r="EF84" s="86"/>
      <c r="EG84" s="86"/>
      <c r="EH84" s="86"/>
      <c r="EI84" s="86"/>
      <c r="EJ84" s="86"/>
      <c r="EK84" s="86"/>
      <c r="EL84" s="86"/>
      <c r="EM84" s="86"/>
      <c r="EN84" s="86"/>
      <c r="EO84" s="86"/>
      <c r="EP84" s="86"/>
      <c r="EQ84" s="86"/>
      <c r="ER84" s="86"/>
      <c r="ES84" s="86"/>
      <c r="ET84" s="86"/>
      <c r="EU84" s="86"/>
      <c r="EV84" s="86"/>
      <c r="EW84" s="86"/>
      <c r="EX84" s="86"/>
      <c r="EY84" s="86"/>
      <c r="EZ84" s="86"/>
      <c r="FA84" s="86"/>
      <c r="FB84" s="86"/>
      <c r="FC84" s="86"/>
      <c r="FD84" s="86"/>
      <c r="FE84" s="86"/>
      <c r="FF84" s="86"/>
      <c r="FG84" s="86"/>
      <c r="FH84" s="86"/>
      <c r="FI84" s="86"/>
      <c r="FJ84" s="86"/>
      <c r="FK84" s="86"/>
      <c r="FL84" s="86"/>
      <c r="FM84" s="86"/>
      <c r="FN84" s="86"/>
      <c r="FO84" s="86"/>
      <c r="FP84" s="86"/>
      <c r="FQ84" s="86"/>
      <c r="FR84" s="86"/>
      <c r="FS84" s="86"/>
      <c r="FT84" s="86"/>
      <c r="FU84" s="86"/>
      <c r="FV84" s="86"/>
      <c r="FW84" s="86"/>
      <c r="FX84" s="86"/>
      <c r="FY84" s="86"/>
      <c r="FZ84" s="86"/>
      <c r="GA84" s="86"/>
      <c r="GB84" s="86"/>
      <c r="GC84" s="86"/>
      <c r="GD84" s="86"/>
      <c r="GE84" s="86"/>
      <c r="GF84" s="86"/>
      <c r="GG84" s="86"/>
      <c r="GH84" s="86"/>
      <c r="GI84" s="86"/>
      <c r="GJ84" s="86"/>
      <c r="GK84" s="86"/>
      <c r="GL84" s="86"/>
      <c r="GM84" s="86"/>
      <c r="GN84" s="86"/>
      <c r="GO84" s="86"/>
      <c r="GP84" s="86"/>
      <c r="GQ84" s="86"/>
      <c r="GR84" s="86"/>
      <c r="GS84" s="86"/>
      <c r="GT84" s="86"/>
      <c r="GU84" s="86"/>
      <c r="GV84" s="86"/>
      <c r="GW84" s="86"/>
      <c r="GX84" s="86"/>
      <c r="GY84" s="86"/>
      <c r="GZ84" s="86"/>
      <c r="HA84" s="86"/>
      <c r="HB84" s="86"/>
      <c r="HC84" s="86"/>
      <c r="HD84" s="86"/>
      <c r="HE84" s="86"/>
      <c r="HF84" s="86"/>
      <c r="HG84" s="86"/>
      <c r="HH84" s="86"/>
      <c r="HI84" s="86"/>
      <c r="HJ84" s="86"/>
      <c r="HK84" s="86"/>
      <c r="HL84" s="86"/>
      <c r="HM84" s="86"/>
      <c r="HN84" s="86"/>
      <c r="HO84" s="86"/>
      <c r="HP84" s="86"/>
      <c r="HQ84" s="86"/>
      <c r="HR84" s="86"/>
      <c r="HS84" s="86"/>
      <c r="HT84" s="86"/>
      <c r="HU84" s="86"/>
      <c r="HV84" s="86"/>
      <c r="HW84" s="86"/>
      <c r="HX84" s="86"/>
      <c r="HY84" s="86"/>
      <c r="HZ84" s="86"/>
      <c r="IA84" s="86"/>
      <c r="IB84" s="86"/>
      <c r="IC84" s="86"/>
      <c r="ID84" s="86"/>
      <c r="IE84" s="86"/>
      <c r="IF84" s="86"/>
      <c r="IG84" s="86"/>
      <c r="IH84" s="86"/>
      <c r="II84" s="86"/>
      <c r="IJ84" s="86"/>
      <c r="IK84" s="86"/>
    </row>
    <row r="85" spans="1:245" ht="16.5" customHeight="1">
      <c r="A85" s="79" t="s">
        <v>305</v>
      </c>
      <c r="B85" s="84" t="s">
        <v>306</v>
      </c>
      <c r="C85" s="73">
        <f>+C43-C87+C23+C76+C168+C73</f>
        <v>108459200</v>
      </c>
      <c r="D85" s="73">
        <f>+D43-D87+D23+D76+D168+D73</f>
        <v>108459200</v>
      </c>
      <c r="E85" s="73">
        <f>+E43-E87+E23+E76+E168+E73</f>
        <v>0</v>
      </c>
      <c r="F85" s="73">
        <f>+F43-F87+F23+F76+F168+F73</f>
        <v>100155010</v>
      </c>
      <c r="G85" s="73">
        <f>+G43-G87+G23+G76+G168+G73</f>
        <v>10332597</v>
      </c>
      <c r="H85" s="74"/>
      <c r="I85" s="74"/>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c r="FX85" s="86"/>
      <c r="FY85" s="86"/>
      <c r="FZ85" s="86"/>
      <c r="GA85" s="86"/>
      <c r="GB85" s="86"/>
      <c r="GC85" s="86"/>
      <c r="GD85" s="86"/>
      <c r="GE85" s="86"/>
      <c r="GF85" s="86"/>
      <c r="GG85" s="86"/>
      <c r="GH85" s="86"/>
      <c r="GI85" s="86"/>
      <c r="GJ85" s="86"/>
      <c r="GK85" s="86"/>
      <c r="GL85" s="86"/>
      <c r="GM85" s="86"/>
      <c r="GN85" s="86"/>
      <c r="GO85" s="86"/>
      <c r="GP85" s="86"/>
      <c r="GQ85" s="86"/>
      <c r="GR85" s="86"/>
      <c r="GS85" s="86"/>
      <c r="GT85" s="86"/>
      <c r="GU85" s="86"/>
      <c r="GV85" s="86"/>
      <c r="GW85" s="86"/>
      <c r="GX85" s="86"/>
      <c r="GY85" s="86"/>
      <c r="GZ85" s="86"/>
      <c r="HA85" s="86"/>
      <c r="HB85" s="86"/>
      <c r="HC85" s="86"/>
      <c r="HD85" s="86"/>
      <c r="HE85" s="86"/>
      <c r="HF85" s="86"/>
      <c r="HG85" s="86"/>
      <c r="HH85" s="86"/>
      <c r="HI85" s="86"/>
      <c r="HJ85" s="86"/>
      <c r="HK85" s="86"/>
      <c r="HL85" s="86"/>
      <c r="HM85" s="86"/>
      <c r="HN85" s="86"/>
      <c r="HO85" s="86"/>
      <c r="HP85" s="86"/>
      <c r="HQ85" s="86"/>
      <c r="HR85" s="86"/>
      <c r="HS85" s="86"/>
      <c r="HT85" s="86"/>
      <c r="HU85" s="86"/>
      <c r="HV85" s="86"/>
      <c r="HW85" s="86"/>
      <c r="HX85" s="86"/>
      <c r="HY85" s="86"/>
      <c r="HZ85" s="86"/>
      <c r="IA85" s="86"/>
      <c r="IB85" s="86"/>
      <c r="IC85" s="86"/>
      <c r="ID85" s="86"/>
      <c r="IE85" s="86"/>
      <c r="IF85" s="86"/>
      <c r="IG85" s="86"/>
      <c r="IH85" s="86"/>
      <c r="II85" s="86"/>
      <c r="IJ85" s="86"/>
      <c r="IK85" s="86"/>
    </row>
    <row r="86" spans="1:245" ht="16.5" customHeight="1">
      <c r="A86" s="79"/>
      <c r="B86" s="84" t="s">
        <v>307</v>
      </c>
      <c r="C86" s="82"/>
      <c r="D86" s="82"/>
      <c r="E86" s="82"/>
      <c r="F86" s="82"/>
      <c r="G86" s="82"/>
      <c r="H86" s="74"/>
      <c r="I86" s="74"/>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c r="DF86" s="86"/>
      <c r="DG86" s="86"/>
      <c r="DH86" s="86"/>
      <c r="DI86" s="86"/>
      <c r="DJ86" s="86"/>
      <c r="DK86" s="86"/>
      <c r="DL86" s="86"/>
      <c r="DM86" s="86"/>
      <c r="DN86" s="86"/>
      <c r="DO86" s="86"/>
      <c r="DP86" s="86"/>
      <c r="DQ86" s="86"/>
      <c r="DR86" s="86"/>
      <c r="DS86" s="86"/>
      <c r="DT86" s="86"/>
      <c r="DU86" s="86"/>
      <c r="DV86" s="86"/>
      <c r="DW86" s="86"/>
      <c r="DX86" s="86"/>
      <c r="DY86" s="86"/>
      <c r="DZ86" s="86"/>
      <c r="EA86" s="86"/>
      <c r="EB86" s="86"/>
      <c r="EC86" s="86"/>
      <c r="ED86" s="86"/>
      <c r="EE86" s="86"/>
      <c r="EF86" s="86"/>
      <c r="EG86" s="86"/>
      <c r="EH86" s="86"/>
      <c r="EI86" s="86"/>
      <c r="EJ86" s="86"/>
      <c r="EK86" s="86"/>
      <c r="EL86" s="86"/>
      <c r="EM86" s="86"/>
      <c r="EN86" s="86"/>
      <c r="EO86" s="86"/>
      <c r="EP86" s="86"/>
      <c r="EQ86" s="86"/>
      <c r="ER86" s="86"/>
      <c r="ES86" s="86"/>
      <c r="ET86" s="86"/>
      <c r="EU86" s="86"/>
      <c r="EV86" s="86"/>
      <c r="EW86" s="86"/>
      <c r="EX86" s="86"/>
      <c r="EY86" s="86"/>
      <c r="EZ86" s="86"/>
      <c r="FA86" s="86"/>
      <c r="FB86" s="86"/>
      <c r="FC86" s="86"/>
      <c r="FD86" s="86"/>
      <c r="FE86" s="86"/>
      <c r="FF86" s="86"/>
      <c r="FG86" s="86"/>
      <c r="FH86" s="86"/>
      <c r="FI86" s="86"/>
      <c r="FJ86" s="86"/>
      <c r="FK86" s="86"/>
      <c r="FL86" s="86"/>
      <c r="FM86" s="86"/>
      <c r="FN86" s="86"/>
      <c r="FO86" s="86"/>
      <c r="FP86" s="86"/>
      <c r="FQ86" s="86"/>
      <c r="FR86" s="86"/>
      <c r="FS86" s="86"/>
      <c r="FT86" s="86"/>
      <c r="FU86" s="86"/>
      <c r="FV86" s="86"/>
      <c r="FW86" s="86"/>
      <c r="FX86" s="86"/>
      <c r="FY86" s="86"/>
      <c r="FZ86" s="86"/>
      <c r="GA86" s="86"/>
      <c r="GB86" s="86"/>
      <c r="GC86" s="86"/>
      <c r="GD86" s="86"/>
      <c r="GE86" s="86"/>
      <c r="GF86" s="86"/>
      <c r="GG86" s="86"/>
      <c r="GH86" s="86"/>
      <c r="GI86" s="86"/>
      <c r="GJ86" s="86"/>
      <c r="GK86" s="86"/>
      <c r="GL86" s="86"/>
      <c r="GM86" s="86"/>
      <c r="GN86" s="86"/>
      <c r="GO86" s="86"/>
      <c r="GP86" s="86"/>
      <c r="GQ86" s="86"/>
      <c r="GR86" s="86"/>
      <c r="GS86" s="86"/>
      <c r="GT86" s="86"/>
      <c r="GU86" s="86"/>
      <c r="GV86" s="86"/>
      <c r="GW86" s="86"/>
      <c r="GX86" s="86"/>
      <c r="GY86" s="86"/>
      <c r="GZ86" s="86"/>
      <c r="HA86" s="86"/>
      <c r="HB86" s="86"/>
      <c r="HC86" s="86"/>
      <c r="HD86" s="86"/>
      <c r="HE86" s="86"/>
      <c r="HF86" s="86"/>
      <c r="HG86" s="86"/>
      <c r="HH86" s="86"/>
      <c r="HI86" s="86"/>
      <c r="HJ86" s="86"/>
      <c r="HK86" s="86"/>
      <c r="HL86" s="86"/>
      <c r="HM86" s="86"/>
      <c r="HN86" s="86"/>
      <c r="HO86" s="86"/>
      <c r="HP86" s="86"/>
      <c r="HQ86" s="86"/>
      <c r="HR86" s="86"/>
      <c r="HS86" s="86"/>
      <c r="HT86" s="86"/>
      <c r="HU86" s="86"/>
      <c r="HV86" s="86"/>
      <c r="HW86" s="86"/>
      <c r="HX86" s="86"/>
      <c r="HY86" s="86"/>
      <c r="HZ86" s="86"/>
      <c r="IA86" s="86"/>
      <c r="IB86" s="86"/>
      <c r="IC86" s="86"/>
      <c r="ID86" s="86"/>
      <c r="IE86" s="86"/>
      <c r="IF86" s="86"/>
      <c r="IG86" s="86"/>
      <c r="IH86" s="86"/>
      <c r="II86" s="86"/>
      <c r="IJ86" s="86"/>
      <c r="IK86" s="86"/>
    </row>
    <row r="87" spans="1:245" ht="16.5" customHeight="1">
      <c r="A87" s="79"/>
      <c r="B87" s="76" t="s">
        <v>308</v>
      </c>
      <c r="C87" s="97">
        <f>+C88+C129+C150+C152+C163+C165</f>
        <v>329232500</v>
      </c>
      <c r="D87" s="97">
        <f>+D88+D129+D150+D152+D163+D165</f>
        <v>312027650</v>
      </c>
      <c r="E87" s="97">
        <f>+E88+E129+E150+E152+E163+E165</f>
        <v>0</v>
      </c>
      <c r="F87" s="97">
        <f>+F88+F129+F150+F152+F163+F165</f>
        <v>286972407</v>
      </c>
      <c r="G87" s="97">
        <f>+G88+G129+G150+G152+G163+G165</f>
        <v>22504641</v>
      </c>
      <c r="H87" s="74"/>
      <c r="I87" s="74"/>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86"/>
      <c r="CX87" s="86"/>
      <c r="CY87" s="86"/>
      <c r="CZ87" s="86"/>
      <c r="DA87" s="86"/>
      <c r="DB87" s="86"/>
      <c r="DC87" s="86"/>
      <c r="DD87" s="86"/>
      <c r="DE87" s="86"/>
      <c r="DF87" s="86"/>
      <c r="DG87" s="86"/>
      <c r="DH87" s="86"/>
      <c r="DI87" s="86"/>
      <c r="DJ87" s="86"/>
      <c r="DK87" s="86"/>
      <c r="DL87" s="86"/>
      <c r="DM87" s="86"/>
      <c r="DN87" s="86"/>
      <c r="DO87" s="86"/>
      <c r="DP87" s="86"/>
      <c r="DQ87" s="86"/>
      <c r="DR87" s="86"/>
      <c r="DS87" s="86"/>
      <c r="DT87" s="86"/>
      <c r="DU87" s="86"/>
      <c r="DV87" s="86"/>
      <c r="DW87" s="86"/>
      <c r="DX87" s="86"/>
      <c r="DY87" s="86"/>
      <c r="DZ87" s="86"/>
      <c r="EA87" s="86"/>
      <c r="EB87" s="86"/>
      <c r="EC87" s="86"/>
      <c r="ED87" s="86"/>
      <c r="EE87" s="86"/>
      <c r="EF87" s="86"/>
      <c r="EG87" s="86"/>
      <c r="EH87" s="86"/>
      <c r="EI87" s="86"/>
      <c r="EJ87" s="86"/>
      <c r="EK87" s="86"/>
      <c r="EL87" s="86"/>
      <c r="EM87" s="86"/>
      <c r="EN87" s="86"/>
      <c r="EO87" s="86"/>
      <c r="EP87" s="86"/>
      <c r="EQ87" s="86"/>
      <c r="ER87" s="86"/>
      <c r="ES87" s="86"/>
      <c r="ET87" s="86"/>
      <c r="EU87" s="86"/>
      <c r="EV87" s="86"/>
      <c r="EW87" s="86"/>
      <c r="EX87" s="86"/>
      <c r="EY87" s="86"/>
      <c r="EZ87" s="86"/>
      <c r="FA87" s="86"/>
      <c r="FB87" s="86"/>
      <c r="FC87" s="86"/>
      <c r="FD87" s="86"/>
      <c r="FE87" s="86"/>
      <c r="FF87" s="86"/>
      <c r="FG87" s="86"/>
      <c r="FH87" s="86"/>
      <c r="FI87" s="86"/>
      <c r="FJ87" s="86"/>
      <c r="FK87" s="86"/>
      <c r="FL87" s="86"/>
      <c r="FM87" s="86"/>
      <c r="FN87" s="86"/>
      <c r="FO87" s="86"/>
      <c r="FP87" s="86"/>
      <c r="FQ87" s="86"/>
      <c r="FR87" s="86"/>
      <c r="FS87" s="86"/>
      <c r="FT87" s="86"/>
      <c r="FU87" s="86"/>
      <c r="FV87" s="86"/>
      <c r="FW87" s="86"/>
      <c r="FX87" s="86"/>
      <c r="FY87" s="86"/>
      <c r="FZ87" s="86"/>
      <c r="GA87" s="86"/>
      <c r="GB87" s="86"/>
      <c r="GC87" s="86"/>
      <c r="GD87" s="86"/>
      <c r="GE87" s="86"/>
      <c r="GF87" s="86"/>
      <c r="GG87" s="86"/>
      <c r="GH87" s="86"/>
      <c r="GI87" s="86"/>
      <c r="GJ87" s="86"/>
      <c r="GK87" s="86"/>
      <c r="GL87" s="86"/>
      <c r="GM87" s="86"/>
      <c r="GN87" s="86"/>
      <c r="GO87" s="86"/>
      <c r="GP87" s="86"/>
      <c r="GQ87" s="86"/>
      <c r="GR87" s="86"/>
      <c r="GS87" s="86"/>
      <c r="GT87" s="86"/>
      <c r="GU87" s="86"/>
      <c r="GV87" s="86"/>
      <c r="GW87" s="86"/>
      <c r="GX87" s="86"/>
      <c r="GY87" s="86"/>
      <c r="GZ87" s="86"/>
      <c r="HA87" s="86"/>
      <c r="HB87" s="86"/>
      <c r="HC87" s="86"/>
      <c r="HD87" s="86"/>
      <c r="HE87" s="86"/>
      <c r="HF87" s="86"/>
      <c r="HG87" s="86"/>
      <c r="HH87" s="86"/>
      <c r="HI87" s="86"/>
      <c r="HJ87" s="86"/>
      <c r="HK87" s="86"/>
      <c r="HL87" s="86"/>
      <c r="HM87" s="86"/>
      <c r="HN87" s="86"/>
      <c r="HO87" s="86"/>
      <c r="HP87" s="86"/>
      <c r="HQ87" s="86"/>
      <c r="HR87" s="86"/>
      <c r="HS87" s="86"/>
      <c r="HT87" s="86"/>
      <c r="HU87" s="86"/>
      <c r="HV87" s="86"/>
      <c r="HW87" s="86"/>
      <c r="HX87" s="86"/>
      <c r="HY87" s="86"/>
      <c r="HZ87" s="86"/>
      <c r="IA87" s="86"/>
      <c r="IB87" s="86"/>
      <c r="IC87" s="86"/>
      <c r="ID87" s="86"/>
      <c r="IE87" s="86"/>
      <c r="IF87" s="86"/>
      <c r="IG87" s="86"/>
      <c r="IH87" s="86"/>
      <c r="II87" s="86"/>
      <c r="IJ87" s="86"/>
      <c r="IK87" s="86"/>
    </row>
    <row r="88" spans="1:245" s="86" customFormat="1" ht="16.5" customHeight="1">
      <c r="A88" s="71" t="s">
        <v>309</v>
      </c>
      <c r="B88" s="76" t="s">
        <v>310</v>
      </c>
      <c r="C88" s="77">
        <f>+C89+C96+C109+C125+C127</f>
        <v>123750220</v>
      </c>
      <c r="D88" s="77">
        <f>+D89+D96+D109+D125+D127</f>
        <v>110184660</v>
      </c>
      <c r="E88" s="77">
        <f>+E89+E96+E109+E125+E127</f>
        <v>0</v>
      </c>
      <c r="F88" s="77">
        <f>+F89+F96+F109+F125+F127</f>
        <v>102280703</v>
      </c>
      <c r="G88" s="77">
        <f>+G89+G96+G109+G125+G127</f>
        <v>3656878</v>
      </c>
      <c r="H88" s="74"/>
      <c r="I88" s="74"/>
    </row>
    <row r="89" spans="1:245" s="86" customFormat="1" ht="16.5" customHeight="1">
      <c r="A89" s="79" t="s">
        <v>311</v>
      </c>
      <c r="B89" s="76" t="s">
        <v>312</v>
      </c>
      <c r="C89" s="73">
        <f>+C90+C93+C94+C91+C92</f>
        <v>66361840</v>
      </c>
      <c r="D89" s="73">
        <f>+D90+D93+D94+D91+D92</f>
        <v>59339410</v>
      </c>
      <c r="E89" s="73">
        <f>+E90+E93+E94+E91+E92</f>
        <v>0</v>
      </c>
      <c r="F89" s="73">
        <f>+F90+F93+F94+F91+F92</f>
        <v>53938292</v>
      </c>
      <c r="G89" s="73">
        <f>+G90+G93+G94+G91+G92</f>
        <v>228978</v>
      </c>
      <c r="H89" s="74"/>
      <c r="I89" s="74"/>
    </row>
    <row r="90" spans="1:245" s="86" customFormat="1" ht="16.5" customHeight="1">
      <c r="A90" s="79"/>
      <c r="B90" s="80" t="s">
        <v>313</v>
      </c>
      <c r="C90" s="82">
        <v>63682000</v>
      </c>
      <c r="D90" s="82">
        <v>56721540</v>
      </c>
      <c r="E90" s="82"/>
      <c r="F90" s="83">
        <v>51572631</v>
      </c>
      <c r="G90" s="83"/>
      <c r="H90" s="74"/>
      <c r="I90" s="74"/>
    </row>
    <row r="91" spans="1:245" s="86" customFormat="1" ht="16.5" customHeight="1">
      <c r="A91" s="79"/>
      <c r="B91" s="80" t="s">
        <v>314</v>
      </c>
      <c r="C91" s="82"/>
      <c r="D91" s="82"/>
      <c r="E91" s="82"/>
      <c r="F91" s="83"/>
      <c r="G91" s="83"/>
      <c r="H91" s="74"/>
      <c r="I91" s="74"/>
    </row>
    <row r="92" spans="1:245" s="86" customFormat="1" ht="16.5" customHeight="1">
      <c r="A92" s="79"/>
      <c r="B92" s="80" t="s">
        <v>315</v>
      </c>
      <c r="C92" s="82">
        <v>238000</v>
      </c>
      <c r="D92" s="82">
        <v>147000</v>
      </c>
      <c r="E92" s="82"/>
      <c r="F92" s="83">
        <v>118256</v>
      </c>
      <c r="G92" s="83">
        <v>25816</v>
      </c>
      <c r="H92" s="74"/>
      <c r="I92" s="74"/>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59"/>
      <c r="CI92" s="59"/>
      <c r="CJ92" s="59"/>
      <c r="CK92" s="59"/>
      <c r="CL92" s="59"/>
      <c r="CM92" s="59"/>
      <c r="CN92" s="59"/>
      <c r="CO92" s="59"/>
      <c r="CP92" s="59"/>
      <c r="CQ92" s="59"/>
      <c r="CR92" s="59"/>
      <c r="CS92" s="59"/>
      <c r="CT92" s="59"/>
      <c r="CU92" s="59"/>
      <c r="CV92" s="59"/>
      <c r="CW92" s="59"/>
      <c r="CX92" s="59"/>
      <c r="CY92" s="59"/>
      <c r="CZ92" s="59"/>
      <c r="DA92" s="59"/>
      <c r="DB92" s="59"/>
      <c r="DC92" s="59"/>
      <c r="DD92" s="59"/>
      <c r="DE92" s="59"/>
      <c r="DF92" s="59"/>
      <c r="DG92" s="59"/>
      <c r="DH92" s="59"/>
      <c r="DI92" s="59"/>
      <c r="DJ92" s="59"/>
      <c r="DK92" s="59"/>
      <c r="DL92" s="59"/>
      <c r="DM92" s="59"/>
      <c r="DN92" s="59"/>
      <c r="DO92" s="59"/>
      <c r="DP92" s="59"/>
      <c r="DQ92" s="59"/>
      <c r="DR92" s="59"/>
      <c r="DS92" s="59"/>
      <c r="DT92" s="59"/>
      <c r="DU92" s="59"/>
      <c r="DV92" s="59"/>
      <c r="DW92" s="59"/>
      <c r="DX92" s="59"/>
      <c r="DY92" s="59"/>
      <c r="DZ92" s="59"/>
      <c r="EA92" s="59"/>
      <c r="EB92" s="59"/>
      <c r="EC92" s="59"/>
      <c r="ED92" s="59"/>
      <c r="EE92" s="59"/>
      <c r="EF92" s="59"/>
      <c r="EG92" s="59"/>
      <c r="EH92" s="59"/>
      <c r="EI92" s="59"/>
      <c r="EJ92" s="59"/>
      <c r="EK92" s="59"/>
      <c r="EL92" s="59"/>
      <c r="EM92" s="59"/>
      <c r="EN92" s="59"/>
      <c r="EO92" s="59"/>
      <c r="EP92" s="59"/>
      <c r="EQ92" s="59"/>
      <c r="ER92" s="59"/>
      <c r="ES92" s="59"/>
      <c r="ET92" s="59"/>
      <c r="EU92" s="59"/>
      <c r="EV92" s="59"/>
      <c r="EW92" s="59"/>
      <c r="EX92" s="59"/>
      <c r="EY92" s="59"/>
      <c r="EZ92" s="59"/>
      <c r="FA92" s="59"/>
      <c r="FB92" s="59"/>
      <c r="FC92" s="59"/>
      <c r="FD92" s="59"/>
      <c r="FE92" s="59"/>
      <c r="FF92" s="59"/>
      <c r="FG92" s="59"/>
      <c r="FH92" s="59"/>
      <c r="FI92" s="59"/>
      <c r="FJ92" s="59"/>
      <c r="FK92" s="59"/>
      <c r="FL92" s="59"/>
      <c r="FM92" s="59"/>
      <c r="FN92" s="59"/>
      <c r="FO92" s="59"/>
      <c r="FP92" s="59"/>
      <c r="FQ92" s="59"/>
      <c r="FR92" s="59"/>
      <c r="FS92" s="59"/>
      <c r="FT92" s="59"/>
      <c r="FU92" s="59"/>
      <c r="FV92" s="59"/>
      <c r="FW92" s="59"/>
      <c r="FX92" s="59"/>
      <c r="FY92" s="59"/>
      <c r="FZ92" s="59"/>
      <c r="GA92" s="59"/>
      <c r="GB92" s="59"/>
      <c r="GC92" s="59"/>
      <c r="GD92" s="59"/>
      <c r="GE92" s="59"/>
      <c r="GF92" s="59"/>
      <c r="GG92" s="59"/>
      <c r="GH92" s="59"/>
      <c r="GI92" s="59"/>
      <c r="GJ92" s="59"/>
      <c r="GK92" s="59"/>
      <c r="GL92" s="59"/>
      <c r="GM92" s="59"/>
      <c r="GN92" s="59"/>
      <c r="GO92" s="59"/>
      <c r="GP92" s="59"/>
      <c r="GQ92" s="59"/>
      <c r="GR92" s="59"/>
      <c r="GS92" s="59"/>
      <c r="GT92" s="59"/>
      <c r="GU92" s="59"/>
      <c r="GV92" s="59"/>
      <c r="GW92" s="59"/>
      <c r="GX92" s="59"/>
      <c r="GY92" s="59"/>
      <c r="GZ92" s="59"/>
      <c r="HA92" s="59"/>
      <c r="HB92" s="59"/>
      <c r="HC92" s="59"/>
      <c r="HD92" s="59"/>
      <c r="HE92" s="59"/>
      <c r="HF92" s="59"/>
      <c r="HG92" s="59"/>
      <c r="HH92" s="59"/>
      <c r="HI92" s="59"/>
      <c r="HJ92" s="59"/>
      <c r="HK92" s="59"/>
      <c r="HL92" s="59"/>
      <c r="HM92" s="59"/>
      <c r="HN92" s="59"/>
      <c r="HO92" s="59"/>
      <c r="HP92" s="59"/>
      <c r="HQ92" s="59"/>
      <c r="HR92" s="59"/>
      <c r="HS92" s="59"/>
      <c r="HT92" s="59"/>
      <c r="HU92" s="59"/>
      <c r="HV92" s="59"/>
      <c r="HW92" s="59"/>
      <c r="HX92" s="59"/>
      <c r="HY92" s="59"/>
      <c r="HZ92" s="59"/>
      <c r="IA92" s="59"/>
      <c r="IB92" s="59"/>
      <c r="IC92" s="59"/>
      <c r="ID92" s="59"/>
      <c r="IE92" s="59"/>
      <c r="IF92" s="59"/>
      <c r="IG92" s="59"/>
      <c r="IH92" s="59"/>
      <c r="II92" s="59"/>
      <c r="IJ92" s="59"/>
      <c r="IK92" s="59"/>
    </row>
    <row r="93" spans="1:245" s="86" customFormat="1" ht="16.5" customHeight="1">
      <c r="A93" s="79"/>
      <c r="B93" s="80" t="s">
        <v>316</v>
      </c>
      <c r="C93" s="82">
        <v>115840</v>
      </c>
      <c r="D93" s="82">
        <v>115840</v>
      </c>
      <c r="E93" s="82"/>
      <c r="F93" s="83">
        <v>106031</v>
      </c>
      <c r="G93" s="83">
        <v>10473</v>
      </c>
      <c r="H93" s="74"/>
      <c r="I93" s="74"/>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9"/>
      <c r="CJ93" s="59"/>
      <c r="CK93" s="59"/>
      <c r="CL93" s="59"/>
      <c r="CM93" s="59"/>
      <c r="CN93" s="59"/>
      <c r="CO93" s="59"/>
      <c r="CP93" s="59"/>
      <c r="CQ93" s="59"/>
      <c r="CR93" s="59"/>
      <c r="CS93" s="59"/>
      <c r="CT93" s="59"/>
      <c r="CU93" s="59"/>
      <c r="CV93" s="59"/>
      <c r="CW93" s="59"/>
      <c r="CX93" s="59"/>
      <c r="CY93" s="59"/>
      <c r="CZ93" s="59"/>
      <c r="DA93" s="59"/>
      <c r="DB93" s="59"/>
      <c r="DC93" s="59"/>
      <c r="DD93" s="59"/>
      <c r="DE93" s="59"/>
      <c r="DF93" s="59"/>
      <c r="DG93" s="59"/>
      <c r="DH93" s="59"/>
      <c r="DI93" s="59"/>
      <c r="DJ93" s="59"/>
      <c r="DK93" s="59"/>
      <c r="DL93" s="59"/>
      <c r="DM93" s="59"/>
      <c r="DN93" s="59"/>
      <c r="DO93" s="59"/>
      <c r="DP93" s="59"/>
      <c r="DQ93" s="59"/>
      <c r="DR93" s="59"/>
      <c r="DS93" s="59"/>
      <c r="DT93" s="59"/>
      <c r="DU93" s="59"/>
      <c r="DV93" s="59"/>
      <c r="DW93" s="59"/>
      <c r="DX93" s="59"/>
      <c r="DY93" s="59"/>
      <c r="DZ93" s="59"/>
      <c r="EA93" s="59"/>
      <c r="EB93" s="59"/>
      <c r="EC93" s="59"/>
      <c r="ED93" s="59"/>
      <c r="EE93" s="59"/>
      <c r="EF93" s="59"/>
      <c r="EG93" s="59"/>
      <c r="EH93" s="59"/>
      <c r="EI93" s="59"/>
      <c r="EJ93" s="59"/>
      <c r="EK93" s="59"/>
      <c r="EL93" s="59"/>
      <c r="EM93" s="59"/>
      <c r="EN93" s="59"/>
      <c r="EO93" s="59"/>
      <c r="EP93" s="59"/>
      <c r="EQ93" s="59"/>
      <c r="ER93" s="59"/>
      <c r="ES93" s="59"/>
      <c r="ET93" s="59"/>
      <c r="EU93" s="59"/>
      <c r="EV93" s="59"/>
      <c r="EW93" s="59"/>
      <c r="EX93" s="59"/>
      <c r="EY93" s="59"/>
      <c r="EZ93" s="59"/>
      <c r="FA93" s="59"/>
      <c r="FB93" s="59"/>
      <c r="FC93" s="59"/>
      <c r="FD93" s="59"/>
      <c r="FE93" s="59"/>
      <c r="FF93" s="59"/>
      <c r="FG93" s="59"/>
      <c r="FH93" s="59"/>
      <c r="FI93" s="59"/>
      <c r="FJ93" s="59"/>
      <c r="FK93" s="59"/>
      <c r="FL93" s="59"/>
      <c r="FM93" s="59"/>
      <c r="FN93" s="59"/>
      <c r="FO93" s="59"/>
      <c r="FP93" s="59"/>
      <c r="FQ93" s="59"/>
      <c r="FR93" s="59"/>
      <c r="FS93" s="59"/>
      <c r="FT93" s="59"/>
      <c r="FU93" s="59"/>
      <c r="FV93" s="59"/>
      <c r="FW93" s="59"/>
      <c r="FX93" s="59"/>
      <c r="FY93" s="59"/>
      <c r="FZ93" s="59"/>
      <c r="GA93" s="59"/>
      <c r="GB93" s="59"/>
      <c r="GC93" s="59"/>
      <c r="GD93" s="59"/>
      <c r="GE93" s="59"/>
      <c r="GF93" s="59"/>
      <c r="GG93" s="59"/>
      <c r="GH93" s="59"/>
      <c r="GI93" s="59"/>
      <c r="GJ93" s="59"/>
      <c r="GK93" s="59"/>
      <c r="GL93" s="59"/>
      <c r="GM93" s="59"/>
      <c r="GN93" s="59"/>
      <c r="GO93" s="59"/>
      <c r="GP93" s="59"/>
      <c r="GQ93" s="59"/>
      <c r="GR93" s="59"/>
      <c r="GS93" s="59"/>
      <c r="GT93" s="59"/>
      <c r="GU93" s="59"/>
      <c r="GV93" s="59"/>
      <c r="GW93" s="59"/>
      <c r="GX93" s="59"/>
      <c r="GY93" s="59"/>
      <c r="GZ93" s="59"/>
      <c r="HA93" s="59"/>
      <c r="HB93" s="59"/>
      <c r="HC93" s="59"/>
      <c r="HD93" s="59"/>
      <c r="HE93" s="59"/>
      <c r="HF93" s="59"/>
      <c r="HG93" s="59"/>
      <c r="HH93" s="59"/>
      <c r="HI93" s="59"/>
      <c r="HJ93" s="59"/>
      <c r="HK93" s="59"/>
      <c r="HL93" s="59"/>
      <c r="HM93" s="59"/>
      <c r="HN93" s="59"/>
      <c r="HO93" s="59"/>
      <c r="HP93" s="59"/>
      <c r="HQ93" s="59"/>
      <c r="HR93" s="59"/>
      <c r="HS93" s="59"/>
      <c r="HT93" s="59"/>
      <c r="HU93" s="59"/>
      <c r="HV93" s="59"/>
      <c r="HW93" s="59"/>
      <c r="HX93" s="59"/>
      <c r="HY93" s="59"/>
      <c r="HZ93" s="59"/>
      <c r="IA93" s="59"/>
      <c r="IB93" s="59"/>
      <c r="IC93" s="59"/>
      <c r="ID93" s="59"/>
      <c r="IE93" s="59"/>
      <c r="IF93" s="59"/>
      <c r="IG93" s="59"/>
      <c r="IH93" s="59"/>
      <c r="II93" s="59"/>
      <c r="IJ93" s="59"/>
      <c r="IK93" s="59"/>
    </row>
    <row r="94" spans="1:245" s="86" customFormat="1" ht="16.5" customHeight="1">
      <c r="A94" s="79"/>
      <c r="B94" s="80" t="s">
        <v>317</v>
      </c>
      <c r="C94" s="82">
        <v>2326000</v>
      </c>
      <c r="D94" s="82">
        <v>2355030</v>
      </c>
      <c r="E94" s="82"/>
      <c r="F94" s="83">
        <v>2141374</v>
      </c>
      <c r="G94" s="83">
        <v>192689</v>
      </c>
      <c r="H94" s="74"/>
      <c r="I94" s="74"/>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c r="CI94" s="59"/>
      <c r="CJ94" s="59"/>
      <c r="CK94" s="59"/>
      <c r="CL94" s="59"/>
      <c r="CM94" s="59"/>
      <c r="CN94" s="59"/>
      <c r="CO94" s="59"/>
      <c r="CP94" s="59"/>
      <c r="CQ94" s="59"/>
      <c r="CR94" s="59"/>
      <c r="CS94" s="59"/>
      <c r="CT94" s="59"/>
      <c r="CU94" s="59"/>
      <c r="CV94" s="59"/>
      <c r="CW94" s="59"/>
      <c r="CX94" s="59"/>
      <c r="CY94" s="59"/>
      <c r="CZ94" s="59"/>
      <c r="DA94" s="59"/>
      <c r="DB94" s="59"/>
      <c r="DC94" s="59"/>
      <c r="DD94" s="59"/>
      <c r="DE94" s="59"/>
      <c r="DF94" s="59"/>
      <c r="DG94" s="59"/>
      <c r="DH94" s="59"/>
      <c r="DI94" s="59"/>
      <c r="DJ94" s="59"/>
      <c r="DK94" s="59"/>
      <c r="DL94" s="59"/>
      <c r="DM94" s="59"/>
      <c r="DN94" s="59"/>
      <c r="DO94" s="59"/>
      <c r="DP94" s="59"/>
      <c r="DQ94" s="59"/>
      <c r="DR94" s="59"/>
      <c r="DS94" s="59"/>
      <c r="DT94" s="59"/>
      <c r="DU94" s="59"/>
      <c r="DV94" s="59"/>
      <c r="DW94" s="59"/>
      <c r="DX94" s="59"/>
      <c r="DY94" s="59"/>
      <c r="DZ94" s="59"/>
      <c r="EA94" s="59"/>
      <c r="EB94" s="59"/>
      <c r="EC94" s="59"/>
      <c r="ED94" s="59"/>
      <c r="EE94" s="59"/>
      <c r="EF94" s="59"/>
      <c r="EG94" s="59"/>
      <c r="EH94" s="59"/>
      <c r="EI94" s="59"/>
      <c r="EJ94" s="59"/>
      <c r="EK94" s="59"/>
      <c r="EL94" s="59"/>
      <c r="EM94" s="59"/>
      <c r="EN94" s="59"/>
      <c r="EO94" s="59"/>
      <c r="EP94" s="59"/>
      <c r="EQ94" s="59"/>
      <c r="ER94" s="59"/>
      <c r="ES94" s="59"/>
      <c r="ET94" s="59"/>
      <c r="EU94" s="59"/>
      <c r="EV94" s="59"/>
      <c r="EW94" s="59"/>
      <c r="EX94" s="59"/>
      <c r="EY94" s="59"/>
      <c r="EZ94" s="59"/>
      <c r="FA94" s="59"/>
      <c r="FB94" s="59"/>
      <c r="FC94" s="59"/>
      <c r="FD94" s="59"/>
      <c r="FE94" s="59"/>
      <c r="FF94" s="59"/>
      <c r="FG94" s="59"/>
      <c r="FH94" s="59"/>
      <c r="FI94" s="59"/>
      <c r="FJ94" s="59"/>
      <c r="FK94" s="59"/>
      <c r="FL94" s="59"/>
      <c r="FM94" s="59"/>
      <c r="FN94" s="59"/>
      <c r="FO94" s="59"/>
      <c r="FP94" s="59"/>
      <c r="FQ94" s="59"/>
      <c r="FR94" s="59"/>
      <c r="FS94" s="59"/>
      <c r="FT94" s="59"/>
      <c r="FU94" s="59"/>
      <c r="FV94" s="59"/>
      <c r="FW94" s="59"/>
      <c r="FX94" s="59"/>
      <c r="FY94" s="59"/>
      <c r="FZ94" s="59"/>
      <c r="GA94" s="59"/>
      <c r="GB94" s="59"/>
      <c r="GC94" s="59"/>
      <c r="GD94" s="59"/>
      <c r="GE94" s="59"/>
      <c r="GF94" s="59"/>
      <c r="GG94" s="59"/>
      <c r="GH94" s="59"/>
      <c r="GI94" s="59"/>
      <c r="GJ94" s="59"/>
      <c r="GK94" s="59"/>
      <c r="GL94" s="59"/>
      <c r="GM94" s="59"/>
      <c r="GN94" s="59"/>
      <c r="GO94" s="59"/>
      <c r="GP94" s="59"/>
      <c r="GQ94" s="59"/>
      <c r="GR94" s="59"/>
      <c r="GS94" s="59"/>
      <c r="GT94" s="59"/>
      <c r="GU94" s="59"/>
      <c r="GV94" s="59"/>
      <c r="GW94" s="59"/>
      <c r="GX94" s="59"/>
      <c r="GY94" s="59"/>
      <c r="GZ94" s="59"/>
      <c r="HA94" s="59"/>
      <c r="HB94" s="59"/>
      <c r="HC94" s="59"/>
      <c r="HD94" s="59"/>
      <c r="HE94" s="59"/>
      <c r="HF94" s="59"/>
      <c r="HG94" s="59"/>
      <c r="HH94" s="59"/>
      <c r="HI94" s="59"/>
      <c r="HJ94" s="59"/>
      <c r="HK94" s="59"/>
      <c r="HL94" s="59"/>
      <c r="HM94" s="59"/>
      <c r="HN94" s="59"/>
      <c r="HO94" s="59"/>
      <c r="HP94" s="59"/>
      <c r="HQ94" s="59"/>
      <c r="HR94" s="59"/>
      <c r="HS94" s="59"/>
      <c r="HT94" s="59"/>
      <c r="HU94" s="59"/>
      <c r="HV94" s="59"/>
      <c r="HW94" s="59"/>
      <c r="HX94" s="59"/>
      <c r="HY94" s="59"/>
      <c r="HZ94" s="59"/>
      <c r="IA94" s="59"/>
      <c r="IB94" s="59"/>
      <c r="IC94" s="59"/>
      <c r="ID94" s="59"/>
      <c r="IE94" s="59"/>
      <c r="IF94" s="59"/>
      <c r="IG94" s="59"/>
      <c r="IH94" s="59"/>
      <c r="II94" s="59"/>
      <c r="IJ94" s="59"/>
      <c r="IK94" s="59"/>
    </row>
    <row r="95" spans="1:245">
      <c r="A95" s="79"/>
      <c r="B95" s="84" t="s">
        <v>307</v>
      </c>
      <c r="C95" s="82"/>
      <c r="D95" s="82"/>
      <c r="E95" s="82"/>
      <c r="F95" s="83">
        <v>-8453</v>
      </c>
      <c r="G95" s="83">
        <v>-300</v>
      </c>
      <c r="H95" s="74"/>
      <c r="I95" s="74"/>
    </row>
    <row r="96" spans="1:245" ht="30">
      <c r="A96" s="79" t="s">
        <v>318</v>
      </c>
      <c r="B96" s="76" t="s">
        <v>319</v>
      </c>
      <c r="C96" s="81">
        <f>C97+C98+C99+C100+C101+C102+C104+C103+C105</f>
        <v>30273900</v>
      </c>
      <c r="D96" s="81">
        <f>D97+D98+D99+D100+D101+D102+D104+D103+D105</f>
        <v>23923730</v>
      </c>
      <c r="E96" s="81">
        <f>E97+E98+E99+E100+E101+E102+E104+E103+E105</f>
        <v>0</v>
      </c>
      <c r="F96" s="81">
        <f>F97+F98+F99+F100+F101+F102+F104+F103+F105</f>
        <v>23915171</v>
      </c>
      <c r="G96" s="81">
        <f>G97+G98+G99+G100+G101+G102+G104+G103+G105</f>
        <v>1136151</v>
      </c>
      <c r="H96" s="74"/>
      <c r="I96" s="74"/>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c r="EO96" s="75"/>
      <c r="EP96" s="75"/>
      <c r="EQ96" s="75"/>
      <c r="ER96" s="75"/>
      <c r="ES96" s="75"/>
      <c r="ET96" s="75"/>
      <c r="EU96" s="75"/>
      <c r="EV96" s="75"/>
      <c r="EW96" s="75"/>
      <c r="EX96" s="75"/>
      <c r="EY96" s="75"/>
      <c r="EZ96" s="75"/>
      <c r="FA96" s="75"/>
      <c r="FB96" s="75"/>
      <c r="FC96" s="75"/>
      <c r="FD96" s="75"/>
      <c r="FE96" s="75"/>
      <c r="FF96" s="75"/>
      <c r="FG96" s="75"/>
      <c r="FH96" s="75"/>
      <c r="FI96" s="75"/>
      <c r="FJ96" s="75"/>
      <c r="FK96" s="75"/>
      <c r="FL96" s="75"/>
      <c r="FM96" s="75"/>
      <c r="FN96" s="75"/>
      <c r="FO96" s="75"/>
      <c r="FP96" s="75"/>
      <c r="FQ96" s="75"/>
      <c r="FR96" s="75"/>
      <c r="FS96" s="75"/>
      <c r="FT96" s="75"/>
      <c r="FU96" s="75"/>
      <c r="FV96" s="75"/>
      <c r="FW96" s="75"/>
      <c r="FX96" s="75"/>
      <c r="FY96" s="75"/>
      <c r="FZ96" s="75"/>
      <c r="GA96" s="75"/>
      <c r="GB96" s="75"/>
      <c r="GC96" s="75"/>
      <c r="GD96" s="75"/>
      <c r="GE96" s="75"/>
      <c r="GF96" s="75"/>
      <c r="GG96" s="75"/>
      <c r="GH96" s="75"/>
      <c r="GI96" s="75"/>
      <c r="GJ96" s="75"/>
      <c r="GK96" s="75"/>
      <c r="GL96" s="75"/>
      <c r="GM96" s="75"/>
      <c r="GN96" s="75"/>
      <c r="GO96" s="75"/>
      <c r="GP96" s="75"/>
      <c r="GQ96" s="75"/>
      <c r="GR96" s="75"/>
      <c r="GS96" s="75"/>
      <c r="GT96" s="75"/>
      <c r="GU96" s="75"/>
      <c r="GV96" s="75"/>
      <c r="GW96" s="75"/>
      <c r="GX96" s="75"/>
      <c r="GY96" s="75"/>
      <c r="GZ96" s="75"/>
      <c r="HA96" s="75"/>
      <c r="HB96" s="75"/>
      <c r="HC96" s="75"/>
      <c r="HD96" s="75"/>
      <c r="HE96" s="75"/>
      <c r="HF96" s="75"/>
      <c r="HG96" s="75"/>
      <c r="HH96" s="75"/>
      <c r="HI96" s="75"/>
      <c r="HJ96" s="75"/>
      <c r="HK96" s="75"/>
      <c r="HL96" s="75"/>
      <c r="HM96" s="75"/>
      <c r="HN96" s="75"/>
      <c r="HO96" s="75"/>
      <c r="HP96" s="75"/>
      <c r="HQ96" s="75"/>
      <c r="HR96" s="75"/>
      <c r="HS96" s="75"/>
      <c r="HT96" s="75"/>
      <c r="HU96" s="75"/>
      <c r="HV96" s="75"/>
      <c r="HW96" s="75"/>
      <c r="HX96" s="75"/>
      <c r="HY96" s="75"/>
      <c r="HZ96" s="75"/>
      <c r="IA96" s="75"/>
      <c r="IB96" s="75"/>
      <c r="IC96" s="75"/>
      <c r="ID96" s="75"/>
      <c r="IE96" s="75"/>
      <c r="IF96" s="75"/>
      <c r="IG96" s="75"/>
      <c r="IH96" s="75"/>
      <c r="II96" s="75"/>
      <c r="IJ96" s="75"/>
      <c r="IK96" s="75"/>
    </row>
    <row r="97" spans="1:245" ht="16.5" customHeight="1">
      <c r="A97" s="79"/>
      <c r="B97" s="80" t="s">
        <v>320</v>
      </c>
      <c r="C97" s="82">
        <v>822630</v>
      </c>
      <c r="D97" s="82">
        <v>467240</v>
      </c>
      <c r="E97" s="82"/>
      <c r="F97" s="83">
        <v>467232</v>
      </c>
      <c r="G97" s="83"/>
      <c r="H97" s="74"/>
      <c r="I97" s="74"/>
      <c r="J97" s="75"/>
    </row>
    <row r="98" spans="1:245">
      <c r="A98" s="79"/>
      <c r="B98" s="80" t="s">
        <v>321</v>
      </c>
      <c r="C98" s="82"/>
      <c r="D98" s="82"/>
      <c r="E98" s="82"/>
      <c r="F98" s="83"/>
      <c r="G98" s="83"/>
      <c r="H98" s="74"/>
      <c r="I98" s="74"/>
    </row>
    <row r="99" spans="1:245" s="75" customFormat="1" ht="16.5" customHeight="1">
      <c r="A99" s="79"/>
      <c r="B99" s="80" t="s">
        <v>322</v>
      </c>
      <c r="C99" s="82">
        <v>3205370</v>
      </c>
      <c r="D99" s="82">
        <v>2692700</v>
      </c>
      <c r="E99" s="82"/>
      <c r="F99" s="83">
        <v>2692696</v>
      </c>
      <c r="G99" s="83">
        <v>575157</v>
      </c>
      <c r="H99" s="74"/>
      <c r="I99" s="74"/>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9"/>
      <c r="CK99" s="59"/>
      <c r="CL99" s="59"/>
      <c r="CM99" s="59"/>
      <c r="CN99" s="59"/>
      <c r="CO99" s="59"/>
      <c r="CP99" s="59"/>
      <c r="CQ99" s="59"/>
      <c r="CR99" s="59"/>
      <c r="CS99" s="59"/>
      <c r="CT99" s="59"/>
      <c r="CU99" s="59"/>
      <c r="CV99" s="59"/>
      <c r="CW99" s="59"/>
      <c r="CX99" s="59"/>
      <c r="CY99" s="59"/>
      <c r="CZ99" s="59"/>
      <c r="DA99" s="59"/>
      <c r="DB99" s="59"/>
      <c r="DC99" s="59"/>
      <c r="DD99" s="59"/>
      <c r="DE99" s="59"/>
      <c r="DF99" s="59"/>
      <c r="DG99" s="59"/>
      <c r="DH99" s="59"/>
      <c r="DI99" s="59"/>
      <c r="DJ99" s="59"/>
      <c r="DK99" s="59"/>
      <c r="DL99" s="59"/>
      <c r="DM99" s="59"/>
      <c r="DN99" s="59"/>
      <c r="DO99" s="59"/>
      <c r="DP99" s="59"/>
      <c r="DQ99" s="59"/>
      <c r="DR99" s="59"/>
      <c r="DS99" s="59"/>
      <c r="DT99" s="59"/>
      <c r="DU99" s="59"/>
      <c r="DV99" s="59"/>
      <c r="DW99" s="59"/>
      <c r="DX99" s="59"/>
      <c r="DY99" s="59"/>
      <c r="DZ99" s="59"/>
      <c r="EA99" s="59"/>
      <c r="EB99" s="59"/>
      <c r="EC99" s="59"/>
      <c r="ED99" s="59"/>
      <c r="EE99" s="59"/>
      <c r="EF99" s="59"/>
      <c r="EG99" s="59"/>
      <c r="EH99" s="59"/>
      <c r="EI99" s="59"/>
      <c r="EJ99" s="59"/>
      <c r="EK99" s="59"/>
      <c r="EL99" s="59"/>
      <c r="EM99" s="59"/>
      <c r="EN99" s="59"/>
      <c r="EO99" s="59"/>
      <c r="EP99" s="59"/>
      <c r="EQ99" s="59"/>
      <c r="ER99" s="59"/>
      <c r="ES99" s="59"/>
      <c r="ET99" s="59"/>
      <c r="EU99" s="59"/>
      <c r="EV99" s="59"/>
      <c r="EW99" s="59"/>
      <c r="EX99" s="59"/>
      <c r="EY99" s="59"/>
      <c r="EZ99" s="59"/>
      <c r="FA99" s="59"/>
      <c r="FB99" s="59"/>
      <c r="FC99" s="59"/>
      <c r="FD99" s="59"/>
      <c r="FE99" s="59"/>
      <c r="FF99" s="59"/>
      <c r="FG99" s="59"/>
      <c r="FH99" s="59"/>
      <c r="FI99" s="59"/>
      <c r="FJ99" s="59"/>
      <c r="FK99" s="59"/>
      <c r="FL99" s="59"/>
      <c r="FM99" s="59"/>
      <c r="FN99" s="59"/>
      <c r="FO99" s="59"/>
      <c r="FP99" s="59"/>
      <c r="FQ99" s="59"/>
      <c r="FR99" s="59"/>
      <c r="FS99" s="59"/>
      <c r="FT99" s="59"/>
      <c r="FU99" s="59"/>
      <c r="FV99" s="59"/>
      <c r="FW99" s="59"/>
      <c r="FX99" s="59"/>
      <c r="FY99" s="59"/>
      <c r="FZ99" s="59"/>
      <c r="GA99" s="59"/>
      <c r="GB99" s="59"/>
      <c r="GC99" s="59"/>
      <c r="GD99" s="59"/>
      <c r="GE99" s="59"/>
      <c r="GF99" s="59"/>
      <c r="GG99" s="59"/>
      <c r="GH99" s="59"/>
      <c r="GI99" s="59"/>
      <c r="GJ99" s="59"/>
      <c r="GK99" s="59"/>
      <c r="GL99" s="59"/>
      <c r="GM99" s="59"/>
      <c r="GN99" s="59"/>
      <c r="GO99" s="59"/>
      <c r="GP99" s="59"/>
      <c r="GQ99" s="59"/>
      <c r="GR99" s="59"/>
      <c r="GS99" s="59"/>
      <c r="GT99" s="59"/>
      <c r="GU99" s="59"/>
      <c r="GV99" s="59"/>
      <c r="GW99" s="59"/>
      <c r="GX99" s="59"/>
      <c r="GY99" s="59"/>
      <c r="GZ99" s="59"/>
      <c r="HA99" s="59"/>
      <c r="HB99" s="59"/>
      <c r="HC99" s="59"/>
      <c r="HD99" s="59"/>
      <c r="HE99" s="59"/>
      <c r="HF99" s="59"/>
      <c r="HG99" s="59"/>
      <c r="HH99" s="59"/>
      <c r="HI99" s="59"/>
      <c r="HJ99" s="59"/>
      <c r="HK99" s="59"/>
      <c r="HL99" s="59"/>
      <c r="HM99" s="59"/>
      <c r="HN99" s="59"/>
      <c r="HO99" s="59"/>
      <c r="HP99" s="59"/>
      <c r="HQ99" s="59"/>
      <c r="HR99" s="59"/>
      <c r="HS99" s="59"/>
      <c r="HT99" s="59"/>
      <c r="HU99" s="59"/>
      <c r="HV99" s="59"/>
      <c r="HW99" s="59"/>
      <c r="HX99" s="59"/>
      <c r="HY99" s="59"/>
      <c r="HZ99" s="59"/>
      <c r="IA99" s="59"/>
      <c r="IB99" s="59"/>
      <c r="IC99" s="59"/>
      <c r="ID99" s="59"/>
      <c r="IE99" s="59"/>
      <c r="IF99" s="59"/>
      <c r="IG99" s="59"/>
      <c r="IH99" s="59"/>
      <c r="II99" s="59"/>
      <c r="IJ99" s="59"/>
      <c r="IK99" s="59"/>
    </row>
    <row r="100" spans="1:245" ht="16.5" customHeight="1">
      <c r="A100" s="79"/>
      <c r="B100" s="80" t="s">
        <v>323</v>
      </c>
      <c r="C100" s="82">
        <v>19544640</v>
      </c>
      <c r="D100" s="82">
        <v>15119760</v>
      </c>
      <c r="E100" s="82"/>
      <c r="F100" s="83">
        <v>15119552</v>
      </c>
      <c r="G100" s="83"/>
      <c r="H100" s="74"/>
      <c r="I100" s="74"/>
    </row>
    <row r="101" spans="1:245">
      <c r="A101" s="79"/>
      <c r="B101" s="98" t="s">
        <v>324</v>
      </c>
      <c r="C101" s="82"/>
      <c r="D101" s="82"/>
      <c r="E101" s="82"/>
      <c r="F101" s="83"/>
      <c r="G101" s="83"/>
      <c r="H101" s="74"/>
      <c r="I101" s="74"/>
    </row>
    <row r="102" spans="1:245" ht="30">
      <c r="A102" s="79"/>
      <c r="B102" s="80" t="s">
        <v>325</v>
      </c>
      <c r="C102" s="82">
        <v>800050</v>
      </c>
      <c r="D102" s="82">
        <v>685960</v>
      </c>
      <c r="E102" s="82"/>
      <c r="F102" s="83">
        <v>685885</v>
      </c>
      <c r="G102" s="83">
        <v>44630</v>
      </c>
      <c r="H102" s="74"/>
      <c r="I102" s="74"/>
    </row>
    <row r="103" spans="1:245" ht="16.5" customHeight="1">
      <c r="A103" s="79"/>
      <c r="B103" s="99" t="s">
        <v>326</v>
      </c>
      <c r="C103" s="82"/>
      <c r="D103" s="82"/>
      <c r="E103" s="82"/>
      <c r="F103" s="83"/>
      <c r="G103" s="83"/>
      <c r="H103" s="74"/>
      <c r="I103" s="74"/>
    </row>
    <row r="104" spans="1:245">
      <c r="A104" s="79"/>
      <c r="B104" s="99" t="s">
        <v>327</v>
      </c>
      <c r="C104" s="82">
        <v>5693260</v>
      </c>
      <c r="D104" s="82">
        <v>4798110</v>
      </c>
      <c r="E104" s="82"/>
      <c r="F104" s="100">
        <v>4798100</v>
      </c>
      <c r="G104" s="100">
        <v>502937</v>
      </c>
      <c r="H104" s="74"/>
      <c r="I104" s="74"/>
    </row>
    <row r="105" spans="1:245" ht="30">
      <c r="A105" s="79"/>
      <c r="B105" s="101" t="s">
        <v>328</v>
      </c>
      <c r="C105" s="81">
        <f>C106+C107</f>
        <v>207950</v>
      </c>
      <c r="D105" s="81">
        <f>D106+D107</f>
        <v>159960</v>
      </c>
      <c r="E105" s="81">
        <f>E106+E107</f>
        <v>0</v>
      </c>
      <c r="F105" s="81">
        <f>F106+F107</f>
        <v>151706</v>
      </c>
      <c r="G105" s="81">
        <f>G106+G107</f>
        <v>13427</v>
      </c>
      <c r="H105" s="74"/>
      <c r="I105" s="74"/>
    </row>
    <row r="106" spans="1:245" ht="16.5" customHeight="1">
      <c r="A106" s="79"/>
      <c r="B106" s="99" t="s">
        <v>329</v>
      </c>
      <c r="C106" s="82">
        <v>207950</v>
      </c>
      <c r="D106" s="82">
        <v>159960</v>
      </c>
      <c r="E106" s="82"/>
      <c r="F106" s="83">
        <v>151706</v>
      </c>
      <c r="G106" s="83">
        <v>13427</v>
      </c>
      <c r="H106" s="74"/>
      <c r="I106" s="74"/>
    </row>
    <row r="107" spans="1:245">
      <c r="A107" s="79"/>
      <c r="B107" s="99" t="s">
        <v>330</v>
      </c>
      <c r="C107" s="82"/>
      <c r="D107" s="82"/>
      <c r="E107" s="82"/>
      <c r="F107" s="83"/>
      <c r="G107" s="83"/>
      <c r="H107" s="74"/>
      <c r="I107" s="74"/>
    </row>
    <row r="108" spans="1:245">
      <c r="A108" s="79"/>
      <c r="B108" s="84" t="s">
        <v>307</v>
      </c>
      <c r="C108" s="82"/>
      <c r="D108" s="82"/>
      <c r="E108" s="82"/>
      <c r="F108" s="83"/>
      <c r="G108" s="83"/>
      <c r="H108" s="74"/>
      <c r="I108" s="74"/>
    </row>
    <row r="109" spans="1:245" ht="30">
      <c r="A109" s="71" t="s">
        <v>331</v>
      </c>
      <c r="B109" s="76" t="s">
        <v>332</v>
      </c>
      <c r="C109" s="81">
        <f>C110+C111+C112+C113+C114+C115+C116+C117+C118+C119</f>
        <v>2368260</v>
      </c>
      <c r="D109" s="81">
        <f>D110+D111+D112+D113+D114+D115+D116+D117+D118+D119</f>
        <v>2180440</v>
      </c>
      <c r="E109" s="81">
        <f>E110+E111+E112+E113+E114+E115+E116+E117+E118+E119</f>
        <v>0</v>
      </c>
      <c r="F109" s="81">
        <f>F110+F111+F112+F113+F114+F115+F116+F117+F118+F119</f>
        <v>2180430</v>
      </c>
      <c r="G109" s="81">
        <f>G110+G111+G112+G113+G114+G115+G116+G117+G118+G119</f>
        <v>211679</v>
      </c>
      <c r="H109" s="74"/>
      <c r="I109" s="74"/>
    </row>
    <row r="110" spans="1:245">
      <c r="A110" s="79"/>
      <c r="B110" s="80" t="s">
        <v>323</v>
      </c>
      <c r="C110" s="82">
        <v>2143200</v>
      </c>
      <c r="D110" s="82">
        <v>1956200</v>
      </c>
      <c r="E110" s="82"/>
      <c r="F110" s="83">
        <v>1956194</v>
      </c>
      <c r="G110" s="83">
        <v>194340</v>
      </c>
      <c r="H110" s="74"/>
      <c r="I110" s="74"/>
    </row>
    <row r="111" spans="1:245" ht="45">
      <c r="A111" s="79"/>
      <c r="B111" s="102" t="s">
        <v>423</v>
      </c>
      <c r="C111" s="82">
        <v>17500</v>
      </c>
      <c r="D111" s="82">
        <v>8170</v>
      </c>
      <c r="E111" s="82"/>
      <c r="F111" s="83">
        <v>8168</v>
      </c>
      <c r="G111" s="83"/>
      <c r="H111" s="74"/>
      <c r="I111" s="74"/>
    </row>
    <row r="112" spans="1:245" ht="16.5" customHeight="1">
      <c r="A112" s="79"/>
      <c r="B112" s="103" t="s">
        <v>333</v>
      </c>
      <c r="C112" s="82">
        <v>207560</v>
      </c>
      <c r="D112" s="82">
        <v>216070</v>
      </c>
      <c r="E112" s="82"/>
      <c r="F112" s="83">
        <v>216068</v>
      </c>
      <c r="G112" s="83">
        <v>17339</v>
      </c>
      <c r="H112" s="74"/>
      <c r="I112" s="74"/>
    </row>
    <row r="113" spans="1:245" ht="30">
      <c r="A113" s="79"/>
      <c r="B113" s="103" t="s">
        <v>334</v>
      </c>
      <c r="C113" s="82"/>
      <c r="D113" s="82"/>
      <c r="E113" s="82"/>
      <c r="F113" s="83"/>
      <c r="G113" s="83"/>
      <c r="H113" s="74"/>
      <c r="I113" s="74"/>
    </row>
    <row r="114" spans="1:245" ht="16.5" customHeight="1">
      <c r="A114" s="79"/>
      <c r="B114" s="103" t="s">
        <v>335</v>
      </c>
      <c r="C114" s="82"/>
      <c r="D114" s="82"/>
      <c r="E114" s="82"/>
      <c r="F114" s="83"/>
      <c r="G114" s="83"/>
      <c r="H114" s="74"/>
      <c r="I114" s="74"/>
    </row>
    <row r="115" spans="1:245" ht="16.5" customHeight="1">
      <c r="A115" s="79"/>
      <c r="B115" s="80" t="s">
        <v>320</v>
      </c>
      <c r="C115" s="82"/>
      <c r="D115" s="82"/>
      <c r="E115" s="82"/>
      <c r="F115" s="83"/>
      <c r="G115" s="83"/>
      <c r="H115" s="74"/>
      <c r="I115" s="74"/>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c r="DJ115" s="75"/>
      <c r="DK115" s="75"/>
      <c r="DL115" s="75"/>
      <c r="DM115" s="75"/>
      <c r="DN115" s="75"/>
      <c r="DO115" s="75"/>
      <c r="DP115" s="75"/>
      <c r="DQ115" s="75"/>
      <c r="DR115" s="75"/>
      <c r="DS115" s="75"/>
      <c r="DT115" s="75"/>
      <c r="DU115" s="75"/>
      <c r="DV115" s="75"/>
      <c r="DW115" s="75"/>
      <c r="DX115" s="75"/>
      <c r="DY115" s="75"/>
      <c r="DZ115" s="75"/>
      <c r="EA115" s="75"/>
      <c r="EB115" s="75"/>
      <c r="EC115" s="75"/>
      <c r="ED115" s="75"/>
      <c r="EE115" s="75"/>
      <c r="EF115" s="75"/>
      <c r="EG115" s="75"/>
      <c r="EH115" s="75"/>
      <c r="EI115" s="75"/>
      <c r="EJ115" s="75"/>
      <c r="EK115" s="75"/>
      <c r="EL115" s="75"/>
      <c r="EM115" s="75"/>
      <c r="EN115" s="75"/>
      <c r="EO115" s="75"/>
      <c r="EP115" s="75"/>
      <c r="EQ115" s="75"/>
      <c r="ER115" s="75"/>
      <c r="ES115" s="75"/>
      <c r="ET115" s="75"/>
      <c r="EU115" s="75"/>
      <c r="EV115" s="75"/>
      <c r="EW115" s="75"/>
      <c r="EX115" s="75"/>
      <c r="EY115" s="75"/>
      <c r="EZ115" s="75"/>
      <c r="FA115" s="75"/>
      <c r="FB115" s="75"/>
      <c r="FC115" s="75"/>
      <c r="FD115" s="75"/>
      <c r="FE115" s="75"/>
      <c r="FF115" s="75"/>
      <c r="FG115" s="75"/>
      <c r="FH115" s="75"/>
      <c r="FI115" s="75"/>
      <c r="FJ115" s="75"/>
      <c r="FK115" s="75"/>
      <c r="FL115" s="75"/>
      <c r="FM115" s="75"/>
      <c r="FN115" s="75"/>
      <c r="FO115" s="75"/>
      <c r="FP115" s="75"/>
      <c r="FQ115" s="75"/>
      <c r="FR115" s="75"/>
      <c r="FS115" s="75"/>
      <c r="FT115" s="75"/>
      <c r="FU115" s="75"/>
      <c r="FV115" s="75"/>
      <c r="FW115" s="75"/>
      <c r="FX115" s="75"/>
      <c r="FY115" s="75"/>
      <c r="FZ115" s="75"/>
      <c r="GA115" s="75"/>
      <c r="GB115" s="75"/>
      <c r="GC115" s="75"/>
      <c r="GD115" s="75"/>
      <c r="GE115" s="75"/>
      <c r="GF115" s="75"/>
      <c r="GG115" s="75"/>
      <c r="GH115" s="75"/>
      <c r="GI115" s="75"/>
      <c r="GJ115" s="75"/>
      <c r="GK115" s="75"/>
      <c r="GL115" s="75"/>
      <c r="GM115" s="75"/>
      <c r="GN115" s="75"/>
      <c r="GO115" s="75"/>
      <c r="GP115" s="75"/>
      <c r="GQ115" s="75"/>
      <c r="GR115" s="75"/>
      <c r="GS115" s="75"/>
      <c r="GT115" s="75"/>
      <c r="GU115" s="75"/>
      <c r="GV115" s="75"/>
      <c r="GW115" s="75"/>
      <c r="GX115" s="75"/>
      <c r="GY115" s="75"/>
      <c r="GZ115" s="75"/>
      <c r="HA115" s="75"/>
      <c r="HB115" s="75"/>
      <c r="HC115" s="75"/>
      <c r="HD115" s="75"/>
      <c r="HE115" s="75"/>
      <c r="HF115" s="75"/>
      <c r="HG115" s="75"/>
      <c r="HH115" s="75"/>
      <c r="HI115" s="75"/>
      <c r="HJ115" s="75"/>
      <c r="HK115" s="75"/>
      <c r="HL115" s="75"/>
      <c r="HM115" s="75"/>
      <c r="HN115" s="75"/>
      <c r="HO115" s="75"/>
      <c r="HP115" s="75"/>
      <c r="HQ115" s="75"/>
      <c r="HR115" s="75"/>
      <c r="HS115" s="75"/>
      <c r="HT115" s="75"/>
      <c r="HU115" s="75"/>
      <c r="HV115" s="75"/>
      <c r="HW115" s="75"/>
      <c r="HX115" s="75"/>
      <c r="HY115" s="75"/>
      <c r="HZ115" s="75"/>
      <c r="IA115" s="75"/>
      <c r="IB115" s="75"/>
      <c r="IC115" s="75"/>
      <c r="ID115" s="75"/>
      <c r="IE115" s="75"/>
      <c r="IF115" s="75"/>
      <c r="IG115" s="75"/>
      <c r="IH115" s="75"/>
      <c r="II115" s="75"/>
      <c r="IJ115" s="75"/>
      <c r="IK115" s="75"/>
    </row>
    <row r="116" spans="1:245" ht="16.5" customHeight="1">
      <c r="A116" s="79"/>
      <c r="B116" s="103" t="s">
        <v>336</v>
      </c>
      <c r="C116" s="82"/>
      <c r="D116" s="82"/>
      <c r="E116" s="82"/>
      <c r="F116" s="104"/>
      <c r="G116" s="104"/>
      <c r="H116" s="74"/>
      <c r="I116" s="74"/>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DD116" s="75"/>
      <c r="DE116" s="75"/>
      <c r="DF116" s="75"/>
      <c r="DG116" s="75"/>
      <c r="DH116" s="75"/>
      <c r="DI116" s="75"/>
      <c r="DJ116" s="75"/>
      <c r="DK116" s="75"/>
      <c r="DL116" s="75"/>
      <c r="DM116" s="75"/>
      <c r="DN116" s="75"/>
      <c r="DO116" s="75"/>
      <c r="DP116" s="75"/>
      <c r="DQ116" s="75"/>
      <c r="DR116" s="75"/>
      <c r="DS116" s="75"/>
      <c r="DT116" s="75"/>
      <c r="DU116" s="75"/>
      <c r="DV116" s="75"/>
      <c r="DW116" s="75"/>
      <c r="DX116" s="75"/>
      <c r="DY116" s="75"/>
      <c r="DZ116" s="75"/>
      <c r="EA116" s="75"/>
      <c r="EB116" s="75"/>
      <c r="EC116" s="75"/>
      <c r="ED116" s="75"/>
      <c r="EE116" s="75"/>
      <c r="EF116" s="75"/>
      <c r="EG116" s="75"/>
      <c r="EH116" s="75"/>
      <c r="EI116" s="75"/>
      <c r="EJ116" s="75"/>
      <c r="EK116" s="75"/>
      <c r="EL116" s="75"/>
      <c r="EM116" s="75"/>
      <c r="EN116" s="75"/>
      <c r="EO116" s="75"/>
      <c r="EP116" s="75"/>
      <c r="EQ116" s="75"/>
      <c r="ER116" s="75"/>
      <c r="ES116" s="75"/>
      <c r="ET116" s="75"/>
      <c r="EU116" s="75"/>
      <c r="EV116" s="75"/>
      <c r="EW116" s="75"/>
      <c r="EX116" s="75"/>
      <c r="EY116" s="75"/>
      <c r="EZ116" s="75"/>
      <c r="FA116" s="75"/>
      <c r="FB116" s="75"/>
      <c r="FC116" s="75"/>
      <c r="FD116" s="75"/>
      <c r="FE116" s="75"/>
      <c r="FF116" s="75"/>
      <c r="FG116" s="75"/>
      <c r="FH116" s="75"/>
      <c r="FI116" s="75"/>
      <c r="FJ116" s="75"/>
      <c r="FK116" s="75"/>
      <c r="FL116" s="75"/>
      <c r="FM116" s="75"/>
      <c r="FN116" s="75"/>
      <c r="FO116" s="75"/>
      <c r="FP116" s="75"/>
      <c r="FQ116" s="75"/>
      <c r="FR116" s="75"/>
      <c r="FS116" s="75"/>
      <c r="FT116" s="75"/>
      <c r="FU116" s="75"/>
      <c r="FV116" s="75"/>
      <c r="FW116" s="75"/>
      <c r="FX116" s="75"/>
      <c r="FY116" s="75"/>
      <c r="FZ116" s="75"/>
      <c r="GA116" s="75"/>
      <c r="GB116" s="75"/>
      <c r="GC116" s="75"/>
      <c r="GD116" s="75"/>
      <c r="GE116" s="75"/>
      <c r="GF116" s="75"/>
      <c r="GG116" s="75"/>
      <c r="GH116" s="75"/>
      <c r="GI116" s="75"/>
      <c r="GJ116" s="75"/>
      <c r="GK116" s="75"/>
      <c r="GL116" s="75"/>
      <c r="GM116" s="75"/>
      <c r="GN116" s="75"/>
      <c r="GO116" s="75"/>
      <c r="GP116" s="75"/>
      <c r="GQ116" s="75"/>
      <c r="GR116" s="75"/>
      <c r="GS116" s="75"/>
      <c r="GT116" s="75"/>
      <c r="GU116" s="75"/>
      <c r="GV116" s="75"/>
      <c r="GW116" s="75"/>
      <c r="GX116" s="75"/>
      <c r="GY116" s="75"/>
      <c r="GZ116" s="75"/>
      <c r="HA116" s="75"/>
      <c r="HB116" s="75"/>
      <c r="HC116" s="75"/>
      <c r="HD116" s="75"/>
      <c r="HE116" s="75"/>
      <c r="HF116" s="75"/>
      <c r="HG116" s="75"/>
      <c r="HH116" s="75"/>
      <c r="HI116" s="75"/>
      <c r="HJ116" s="75"/>
      <c r="HK116" s="75"/>
      <c r="HL116" s="75"/>
      <c r="HM116" s="75"/>
      <c r="HN116" s="75"/>
      <c r="HO116" s="75"/>
      <c r="HP116" s="75"/>
      <c r="HQ116" s="75"/>
      <c r="HR116" s="75"/>
      <c r="HS116" s="75"/>
      <c r="HT116" s="75"/>
      <c r="HU116" s="75"/>
      <c r="HV116" s="75"/>
      <c r="HW116" s="75"/>
      <c r="HX116" s="75"/>
      <c r="HY116" s="75"/>
      <c r="HZ116" s="75"/>
      <c r="IA116" s="75"/>
      <c r="IB116" s="75"/>
      <c r="IC116" s="75"/>
      <c r="ID116" s="75"/>
      <c r="IE116" s="75"/>
      <c r="IF116" s="75"/>
      <c r="IG116" s="75"/>
      <c r="IH116" s="75"/>
      <c r="II116" s="75"/>
      <c r="IJ116" s="75"/>
      <c r="IK116" s="75"/>
    </row>
    <row r="117" spans="1:245">
      <c r="A117" s="79"/>
      <c r="B117" s="105" t="s">
        <v>337</v>
      </c>
      <c r="C117" s="82"/>
      <c r="D117" s="82"/>
      <c r="E117" s="82"/>
      <c r="F117" s="104"/>
      <c r="G117" s="104"/>
      <c r="H117" s="74"/>
      <c r="I117" s="74"/>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75"/>
      <c r="EA117" s="75"/>
      <c r="EB117" s="75"/>
      <c r="EC117" s="75"/>
      <c r="ED117" s="75"/>
      <c r="EE117" s="75"/>
      <c r="EF117" s="75"/>
      <c r="EG117" s="75"/>
      <c r="EH117" s="75"/>
      <c r="EI117" s="75"/>
      <c r="EJ117" s="75"/>
      <c r="EK117" s="75"/>
      <c r="EL117" s="75"/>
      <c r="EM117" s="75"/>
      <c r="EN117" s="75"/>
      <c r="EO117" s="75"/>
      <c r="EP117" s="75"/>
      <c r="EQ117" s="75"/>
      <c r="ER117" s="75"/>
      <c r="ES117" s="75"/>
      <c r="ET117" s="75"/>
      <c r="EU117" s="75"/>
      <c r="EV117" s="75"/>
      <c r="EW117" s="75"/>
      <c r="EX117" s="75"/>
      <c r="EY117" s="75"/>
      <c r="EZ117" s="75"/>
      <c r="FA117" s="75"/>
      <c r="FB117" s="75"/>
      <c r="FC117" s="75"/>
      <c r="FD117" s="75"/>
      <c r="FE117" s="75"/>
      <c r="FF117" s="75"/>
      <c r="FG117" s="75"/>
      <c r="FH117" s="75"/>
      <c r="FI117" s="75"/>
      <c r="FJ117" s="75"/>
      <c r="FK117" s="75"/>
      <c r="FL117" s="75"/>
      <c r="FM117" s="75"/>
      <c r="FN117" s="75"/>
      <c r="FO117" s="75"/>
      <c r="FP117" s="75"/>
      <c r="FQ117" s="75"/>
      <c r="FR117" s="75"/>
      <c r="FS117" s="75"/>
      <c r="FT117" s="75"/>
      <c r="FU117" s="75"/>
      <c r="FV117" s="75"/>
      <c r="FW117" s="75"/>
      <c r="FX117" s="75"/>
      <c r="FY117" s="75"/>
      <c r="FZ117" s="75"/>
      <c r="GA117" s="75"/>
      <c r="GB117" s="75"/>
      <c r="GC117" s="75"/>
      <c r="GD117" s="75"/>
      <c r="GE117" s="75"/>
      <c r="GF117" s="75"/>
      <c r="GG117" s="75"/>
      <c r="GH117" s="75"/>
      <c r="GI117" s="75"/>
      <c r="GJ117" s="75"/>
      <c r="GK117" s="75"/>
      <c r="GL117" s="75"/>
      <c r="GM117" s="75"/>
      <c r="GN117" s="75"/>
      <c r="GO117" s="75"/>
      <c r="GP117" s="75"/>
      <c r="GQ117" s="75"/>
      <c r="GR117" s="75"/>
      <c r="GS117" s="75"/>
      <c r="GT117" s="75"/>
      <c r="GU117" s="75"/>
      <c r="GV117" s="75"/>
      <c r="GW117" s="75"/>
      <c r="GX117" s="75"/>
      <c r="GY117" s="75"/>
      <c r="GZ117" s="75"/>
      <c r="HA117" s="75"/>
      <c r="HB117" s="75"/>
      <c r="HC117" s="75"/>
      <c r="HD117" s="75"/>
      <c r="HE117" s="75"/>
      <c r="HF117" s="75"/>
      <c r="HG117" s="75"/>
      <c r="HH117" s="75"/>
      <c r="HI117" s="75"/>
      <c r="HJ117" s="75"/>
      <c r="HK117" s="75"/>
      <c r="HL117" s="75"/>
      <c r="HM117" s="75"/>
      <c r="HN117" s="75"/>
      <c r="HO117" s="75"/>
      <c r="HP117" s="75"/>
      <c r="HQ117" s="75"/>
      <c r="HR117" s="75"/>
      <c r="HS117" s="75"/>
      <c r="HT117" s="75"/>
      <c r="HU117" s="75"/>
      <c r="HV117" s="75"/>
      <c r="HW117" s="75"/>
      <c r="HX117" s="75"/>
      <c r="HY117" s="75"/>
      <c r="HZ117" s="75"/>
      <c r="IA117" s="75"/>
      <c r="IB117" s="75"/>
      <c r="IC117" s="75"/>
      <c r="ID117" s="75"/>
      <c r="IE117" s="75"/>
      <c r="IF117" s="75"/>
      <c r="IG117" s="75"/>
      <c r="IH117" s="75"/>
      <c r="II117" s="75"/>
      <c r="IJ117" s="75"/>
      <c r="IK117" s="75"/>
    </row>
    <row r="118" spans="1:245" s="75" customFormat="1" ht="30">
      <c r="A118" s="79"/>
      <c r="B118" s="105" t="s">
        <v>338</v>
      </c>
      <c r="C118" s="82"/>
      <c r="D118" s="82"/>
      <c r="E118" s="82"/>
      <c r="F118" s="104"/>
      <c r="G118" s="104"/>
      <c r="H118" s="74"/>
      <c r="I118" s="74"/>
    </row>
    <row r="119" spans="1:245" s="75" customFormat="1" ht="30">
      <c r="A119" s="79"/>
      <c r="B119" s="106" t="s">
        <v>339</v>
      </c>
      <c r="C119" s="81">
        <f>C120+C121+C122+C123</f>
        <v>0</v>
      </c>
      <c r="D119" s="81">
        <f>D120+D121+D122+D123</f>
        <v>0</v>
      </c>
      <c r="E119" s="81">
        <f>E120+E121+E122+E123</f>
        <v>0</v>
      </c>
      <c r="F119" s="81">
        <f>F120+F121+F122+F123</f>
        <v>0</v>
      </c>
      <c r="G119" s="81">
        <f>G120+G121+G122+G123</f>
        <v>0</v>
      </c>
      <c r="H119" s="74"/>
      <c r="I119" s="74"/>
    </row>
    <row r="120" spans="1:245" s="75" customFormat="1">
      <c r="A120" s="79"/>
      <c r="B120" s="107" t="s">
        <v>340</v>
      </c>
      <c r="C120" s="82"/>
      <c r="D120" s="82"/>
      <c r="E120" s="82"/>
      <c r="F120" s="104"/>
      <c r="G120" s="104"/>
      <c r="H120" s="74"/>
      <c r="I120" s="74"/>
    </row>
    <row r="121" spans="1:245" s="75" customFormat="1" ht="30">
      <c r="A121" s="79"/>
      <c r="B121" s="107" t="s">
        <v>341</v>
      </c>
      <c r="C121" s="82"/>
      <c r="D121" s="82"/>
      <c r="E121" s="82"/>
      <c r="F121" s="104"/>
      <c r="G121" s="104"/>
      <c r="H121" s="74"/>
      <c r="I121" s="74"/>
    </row>
    <row r="122" spans="1:245" s="75" customFormat="1" ht="30">
      <c r="A122" s="79"/>
      <c r="B122" s="107" t="s">
        <v>342</v>
      </c>
      <c r="C122" s="82"/>
      <c r="D122" s="82"/>
      <c r="E122" s="82"/>
      <c r="F122" s="104"/>
      <c r="G122" s="104"/>
      <c r="H122" s="74"/>
      <c r="I122" s="74"/>
    </row>
    <row r="123" spans="1:245" s="75" customFormat="1" ht="30">
      <c r="A123" s="79"/>
      <c r="B123" s="107" t="s">
        <v>343</v>
      </c>
      <c r="C123" s="82"/>
      <c r="D123" s="82"/>
      <c r="E123" s="82"/>
      <c r="F123" s="104"/>
      <c r="G123" s="104"/>
      <c r="H123" s="74"/>
      <c r="I123" s="74"/>
    </row>
    <row r="124" spans="1:245" s="75" customFormat="1">
      <c r="A124" s="79"/>
      <c r="B124" s="84" t="s">
        <v>307</v>
      </c>
      <c r="C124" s="82"/>
      <c r="D124" s="82"/>
      <c r="E124" s="82"/>
      <c r="F124" s="104"/>
      <c r="G124" s="104"/>
      <c r="H124" s="74"/>
      <c r="I124" s="74"/>
    </row>
    <row r="125" spans="1:245" s="75" customFormat="1">
      <c r="A125" s="79" t="s">
        <v>344</v>
      </c>
      <c r="B125" s="84" t="s">
        <v>345</v>
      </c>
      <c r="C125" s="82">
        <v>21553220</v>
      </c>
      <c r="D125" s="82">
        <v>21290080</v>
      </c>
      <c r="E125" s="82"/>
      <c r="F125" s="83">
        <v>19296030</v>
      </c>
      <c r="G125" s="83">
        <v>1760070</v>
      </c>
      <c r="H125" s="74"/>
      <c r="I125" s="74"/>
    </row>
    <row r="126" spans="1:245" s="75" customFormat="1" ht="16.5" customHeight="1">
      <c r="A126" s="79"/>
      <c r="B126" s="84" t="s">
        <v>307</v>
      </c>
      <c r="C126" s="82"/>
      <c r="D126" s="82"/>
      <c r="E126" s="82"/>
      <c r="F126" s="83"/>
      <c r="G126" s="83"/>
      <c r="H126" s="74"/>
      <c r="I126" s="74"/>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59"/>
      <c r="CC126" s="59"/>
      <c r="CD126" s="59"/>
      <c r="CE126" s="59"/>
      <c r="CF126" s="59"/>
      <c r="CG126" s="59"/>
      <c r="CH126" s="59"/>
      <c r="CI126" s="59"/>
      <c r="CJ126" s="59"/>
      <c r="CK126" s="59"/>
      <c r="CL126" s="59"/>
      <c r="CM126" s="59"/>
      <c r="CN126" s="59"/>
      <c r="CO126" s="59"/>
      <c r="CP126" s="59"/>
      <c r="CQ126" s="59"/>
      <c r="CR126" s="59"/>
      <c r="CS126" s="59"/>
      <c r="CT126" s="59"/>
      <c r="CU126" s="59"/>
      <c r="CV126" s="59"/>
      <c r="CW126" s="59"/>
      <c r="CX126" s="59"/>
      <c r="CY126" s="59"/>
      <c r="CZ126" s="59"/>
      <c r="DA126" s="59"/>
      <c r="DB126" s="59"/>
      <c r="DC126" s="59"/>
      <c r="DD126" s="59"/>
      <c r="DE126" s="59"/>
      <c r="DF126" s="59"/>
      <c r="DG126" s="59"/>
      <c r="DH126" s="59"/>
      <c r="DI126" s="59"/>
      <c r="DJ126" s="59"/>
      <c r="DK126" s="59"/>
      <c r="DL126" s="59"/>
      <c r="DM126" s="59"/>
      <c r="DN126" s="59"/>
      <c r="DO126" s="59"/>
      <c r="DP126" s="59"/>
      <c r="DQ126" s="59"/>
      <c r="DR126" s="59"/>
      <c r="DS126" s="59"/>
      <c r="DT126" s="59"/>
      <c r="DU126" s="59"/>
      <c r="DV126" s="59"/>
      <c r="DW126" s="59"/>
      <c r="DX126" s="59"/>
      <c r="DY126" s="59"/>
      <c r="DZ126" s="59"/>
      <c r="EA126" s="59"/>
      <c r="EB126" s="59"/>
      <c r="EC126" s="59"/>
      <c r="ED126" s="59"/>
      <c r="EE126" s="59"/>
      <c r="EF126" s="59"/>
      <c r="EG126" s="59"/>
      <c r="EH126" s="59"/>
      <c r="EI126" s="59"/>
      <c r="EJ126" s="59"/>
      <c r="EK126" s="59"/>
      <c r="EL126" s="59"/>
      <c r="EM126" s="59"/>
      <c r="EN126" s="59"/>
      <c r="EO126" s="59"/>
      <c r="EP126" s="59"/>
      <c r="EQ126" s="59"/>
      <c r="ER126" s="59"/>
      <c r="ES126" s="59"/>
      <c r="ET126" s="59"/>
      <c r="EU126" s="59"/>
      <c r="EV126" s="59"/>
      <c r="EW126" s="59"/>
      <c r="EX126" s="59"/>
      <c r="EY126" s="59"/>
      <c r="EZ126" s="59"/>
      <c r="FA126" s="59"/>
      <c r="FB126" s="59"/>
      <c r="FC126" s="59"/>
      <c r="FD126" s="59"/>
      <c r="FE126" s="59"/>
      <c r="FF126" s="59"/>
      <c r="FG126" s="59"/>
      <c r="FH126" s="59"/>
      <c r="FI126" s="59"/>
      <c r="FJ126" s="59"/>
      <c r="FK126" s="59"/>
      <c r="FL126" s="59"/>
      <c r="FM126" s="59"/>
      <c r="FN126" s="59"/>
      <c r="FO126" s="59"/>
      <c r="FP126" s="59"/>
      <c r="FQ126" s="59"/>
      <c r="FR126" s="59"/>
      <c r="FS126" s="59"/>
      <c r="FT126" s="59"/>
      <c r="FU126" s="59"/>
      <c r="FV126" s="59"/>
      <c r="FW126" s="59"/>
      <c r="FX126" s="59"/>
      <c r="FY126" s="59"/>
      <c r="FZ126" s="59"/>
      <c r="GA126" s="59"/>
      <c r="GB126" s="59"/>
      <c r="GC126" s="59"/>
      <c r="GD126" s="59"/>
      <c r="GE126" s="59"/>
      <c r="GF126" s="59"/>
      <c r="GG126" s="59"/>
      <c r="GH126" s="59"/>
      <c r="GI126" s="59"/>
      <c r="GJ126" s="59"/>
      <c r="GK126" s="59"/>
      <c r="GL126" s="59"/>
      <c r="GM126" s="59"/>
      <c r="GN126" s="59"/>
      <c r="GO126" s="59"/>
      <c r="GP126" s="59"/>
      <c r="GQ126" s="59"/>
      <c r="GR126" s="59"/>
      <c r="GS126" s="59"/>
      <c r="GT126" s="59"/>
      <c r="GU126" s="59"/>
      <c r="GV126" s="59"/>
      <c r="GW126" s="59"/>
      <c r="GX126" s="59"/>
      <c r="GY126" s="59"/>
      <c r="GZ126" s="59"/>
      <c r="HA126" s="59"/>
      <c r="HB126" s="59"/>
      <c r="HC126" s="59"/>
      <c r="HD126" s="59"/>
      <c r="HE126" s="59"/>
      <c r="HF126" s="59"/>
      <c r="HG126" s="59"/>
      <c r="HH126" s="59"/>
      <c r="HI126" s="59"/>
      <c r="HJ126" s="59"/>
      <c r="HK126" s="59"/>
      <c r="HL126" s="59"/>
      <c r="HM126" s="59"/>
      <c r="HN126" s="59"/>
      <c r="HO126" s="59"/>
      <c r="HP126" s="59"/>
      <c r="HQ126" s="59"/>
      <c r="HR126" s="59"/>
      <c r="HS126" s="59"/>
      <c r="HT126" s="59"/>
      <c r="HU126" s="59"/>
      <c r="HV126" s="59"/>
      <c r="HW126" s="59"/>
      <c r="HX126" s="59"/>
      <c r="HY126" s="59"/>
      <c r="HZ126" s="59"/>
      <c r="IA126" s="59"/>
      <c r="IB126" s="59"/>
      <c r="IC126" s="59"/>
      <c r="ID126" s="59"/>
      <c r="IE126" s="59"/>
      <c r="IF126" s="59"/>
      <c r="IG126" s="59"/>
      <c r="IH126" s="59"/>
      <c r="II126" s="59"/>
      <c r="IJ126" s="59"/>
      <c r="IK126" s="59"/>
    </row>
    <row r="127" spans="1:245" s="75" customFormat="1" ht="16.5" customHeight="1">
      <c r="A127" s="79" t="s">
        <v>346</v>
      </c>
      <c r="B127" s="84" t="s">
        <v>347</v>
      </c>
      <c r="C127" s="82">
        <v>3193000</v>
      </c>
      <c r="D127" s="82">
        <v>3451000</v>
      </c>
      <c r="E127" s="82"/>
      <c r="F127" s="92">
        <v>2950780</v>
      </c>
      <c r="G127" s="92">
        <v>320000</v>
      </c>
      <c r="H127" s="74"/>
      <c r="I127" s="74"/>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59"/>
      <c r="CD127" s="59"/>
      <c r="CE127" s="59"/>
      <c r="CF127" s="59"/>
      <c r="CG127" s="59"/>
      <c r="CH127" s="59"/>
      <c r="CI127" s="59"/>
      <c r="CJ127" s="59"/>
      <c r="CK127" s="59"/>
      <c r="CL127" s="59"/>
      <c r="CM127" s="59"/>
      <c r="CN127" s="59"/>
      <c r="CO127" s="59"/>
      <c r="CP127" s="59"/>
      <c r="CQ127" s="59"/>
      <c r="CR127" s="59"/>
      <c r="CS127" s="59"/>
      <c r="CT127" s="59"/>
      <c r="CU127" s="59"/>
      <c r="CV127" s="59"/>
      <c r="CW127" s="59"/>
      <c r="CX127" s="59"/>
      <c r="CY127" s="59"/>
      <c r="CZ127" s="59"/>
      <c r="DA127" s="59"/>
      <c r="DB127" s="59"/>
      <c r="DC127" s="59"/>
      <c r="DD127" s="59"/>
      <c r="DE127" s="59"/>
      <c r="DF127" s="59"/>
      <c r="DG127" s="59"/>
      <c r="DH127" s="59"/>
      <c r="DI127" s="59"/>
      <c r="DJ127" s="59"/>
      <c r="DK127" s="59"/>
      <c r="DL127" s="59"/>
      <c r="DM127" s="59"/>
      <c r="DN127" s="59"/>
      <c r="DO127" s="59"/>
      <c r="DP127" s="59"/>
      <c r="DQ127" s="59"/>
      <c r="DR127" s="59"/>
      <c r="DS127" s="59"/>
      <c r="DT127" s="59"/>
      <c r="DU127" s="59"/>
      <c r="DV127" s="59"/>
      <c r="DW127" s="59"/>
      <c r="DX127" s="59"/>
      <c r="DY127" s="59"/>
      <c r="DZ127" s="59"/>
      <c r="EA127" s="59"/>
      <c r="EB127" s="59"/>
      <c r="EC127" s="59"/>
      <c r="ED127" s="59"/>
      <c r="EE127" s="59"/>
      <c r="EF127" s="59"/>
      <c r="EG127" s="59"/>
      <c r="EH127" s="59"/>
      <c r="EI127" s="59"/>
      <c r="EJ127" s="59"/>
      <c r="EK127" s="59"/>
      <c r="EL127" s="59"/>
      <c r="EM127" s="59"/>
      <c r="EN127" s="59"/>
      <c r="EO127" s="59"/>
      <c r="EP127" s="59"/>
      <c r="EQ127" s="59"/>
      <c r="ER127" s="59"/>
      <c r="ES127" s="59"/>
      <c r="ET127" s="59"/>
      <c r="EU127" s="59"/>
      <c r="EV127" s="59"/>
      <c r="EW127" s="59"/>
      <c r="EX127" s="59"/>
      <c r="EY127" s="59"/>
      <c r="EZ127" s="59"/>
      <c r="FA127" s="59"/>
      <c r="FB127" s="59"/>
      <c r="FC127" s="59"/>
      <c r="FD127" s="59"/>
      <c r="FE127" s="59"/>
      <c r="FF127" s="59"/>
      <c r="FG127" s="59"/>
      <c r="FH127" s="59"/>
      <c r="FI127" s="59"/>
      <c r="FJ127" s="59"/>
      <c r="FK127" s="59"/>
      <c r="FL127" s="59"/>
      <c r="FM127" s="59"/>
      <c r="FN127" s="59"/>
      <c r="FO127" s="59"/>
      <c r="FP127" s="59"/>
      <c r="FQ127" s="59"/>
      <c r="FR127" s="59"/>
      <c r="FS127" s="59"/>
      <c r="FT127" s="59"/>
      <c r="FU127" s="59"/>
      <c r="FV127" s="59"/>
      <c r="FW127" s="59"/>
      <c r="FX127" s="59"/>
      <c r="FY127" s="59"/>
      <c r="FZ127" s="59"/>
      <c r="GA127" s="59"/>
      <c r="GB127" s="59"/>
      <c r="GC127" s="59"/>
      <c r="GD127" s="59"/>
      <c r="GE127" s="59"/>
      <c r="GF127" s="59"/>
      <c r="GG127" s="59"/>
      <c r="GH127" s="59"/>
      <c r="GI127" s="59"/>
      <c r="GJ127" s="59"/>
      <c r="GK127" s="59"/>
      <c r="GL127" s="59"/>
      <c r="GM127" s="59"/>
      <c r="GN127" s="59"/>
      <c r="GO127" s="59"/>
      <c r="GP127" s="59"/>
      <c r="GQ127" s="59"/>
      <c r="GR127" s="59"/>
      <c r="GS127" s="59"/>
      <c r="GT127" s="59"/>
      <c r="GU127" s="59"/>
      <c r="GV127" s="59"/>
      <c r="GW127" s="59"/>
      <c r="GX127" s="59"/>
      <c r="GY127" s="59"/>
      <c r="GZ127" s="59"/>
      <c r="HA127" s="59"/>
      <c r="HB127" s="59"/>
      <c r="HC127" s="59"/>
      <c r="HD127" s="59"/>
      <c r="HE127" s="59"/>
      <c r="HF127" s="59"/>
      <c r="HG127" s="59"/>
      <c r="HH127" s="59"/>
      <c r="HI127" s="59"/>
      <c r="HJ127" s="59"/>
      <c r="HK127" s="59"/>
      <c r="HL127" s="59"/>
      <c r="HM127" s="59"/>
      <c r="HN127" s="59"/>
      <c r="HO127" s="59"/>
      <c r="HP127" s="59"/>
      <c r="HQ127" s="59"/>
      <c r="HR127" s="59"/>
      <c r="HS127" s="59"/>
      <c r="HT127" s="59"/>
      <c r="HU127" s="59"/>
      <c r="HV127" s="59"/>
      <c r="HW127" s="59"/>
      <c r="HX127" s="59"/>
      <c r="HY127" s="59"/>
      <c r="HZ127" s="59"/>
      <c r="IA127" s="59"/>
      <c r="IB127" s="59"/>
      <c r="IC127" s="59"/>
      <c r="ID127" s="59"/>
      <c r="IE127" s="59"/>
      <c r="IF127" s="59"/>
      <c r="IG127" s="59"/>
      <c r="IH127" s="59"/>
      <c r="II127" s="59"/>
      <c r="IJ127" s="59"/>
      <c r="IK127" s="59"/>
    </row>
    <row r="128" spans="1:245" s="75" customFormat="1" ht="16.5" customHeight="1">
      <c r="A128" s="79"/>
      <c r="B128" s="84" t="s">
        <v>307</v>
      </c>
      <c r="C128" s="82"/>
      <c r="D128" s="82"/>
      <c r="E128" s="82"/>
      <c r="F128" s="92">
        <v>-505</v>
      </c>
      <c r="G128" s="92"/>
      <c r="H128" s="74"/>
      <c r="I128" s="74"/>
      <c r="J128" s="59"/>
    </row>
    <row r="129" spans="1:245" ht="16.5" customHeight="1">
      <c r="A129" s="71" t="s">
        <v>348</v>
      </c>
      <c r="B129" s="76" t="s">
        <v>349</v>
      </c>
      <c r="C129" s="77">
        <f>+C130+C134+C136+C140+C146</f>
        <v>61884920</v>
      </c>
      <c r="D129" s="77">
        <f>+D130+D134+D136+D140+D146</f>
        <v>60851630</v>
      </c>
      <c r="E129" s="77">
        <f>+E130+E134+E136+E140+E146</f>
        <v>0</v>
      </c>
      <c r="F129" s="77">
        <f>+F130+F134+F136+F140+F146</f>
        <v>55403430</v>
      </c>
      <c r="G129" s="77">
        <f>+G130+G134+G136+G140+G146</f>
        <v>5840137</v>
      </c>
      <c r="H129" s="74"/>
      <c r="I129" s="74"/>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c r="DJ129" s="75"/>
      <c r="DK129" s="75"/>
      <c r="DL129" s="75"/>
      <c r="DM129" s="75"/>
      <c r="DN129" s="75"/>
      <c r="DO129" s="75"/>
      <c r="DP129" s="75"/>
      <c r="DQ129" s="75"/>
      <c r="DR129" s="75"/>
      <c r="DS129" s="75"/>
      <c r="DT129" s="75"/>
      <c r="DU129" s="75"/>
      <c r="DV129" s="75"/>
      <c r="DW129" s="75"/>
      <c r="DX129" s="75"/>
      <c r="DY129" s="75"/>
      <c r="DZ129" s="75"/>
      <c r="EA129" s="75"/>
      <c r="EB129" s="75"/>
      <c r="EC129" s="75"/>
      <c r="ED129" s="75"/>
      <c r="EE129" s="75"/>
      <c r="EF129" s="75"/>
      <c r="EG129" s="75"/>
      <c r="EH129" s="75"/>
      <c r="EI129" s="75"/>
      <c r="EJ129" s="75"/>
      <c r="EK129" s="75"/>
      <c r="EL129" s="75"/>
      <c r="EM129" s="75"/>
      <c r="EN129" s="75"/>
      <c r="EO129" s="75"/>
      <c r="EP129" s="75"/>
      <c r="EQ129" s="75"/>
      <c r="ER129" s="75"/>
      <c r="ES129" s="75"/>
      <c r="ET129" s="75"/>
      <c r="EU129" s="75"/>
      <c r="EV129" s="75"/>
      <c r="EW129" s="75"/>
      <c r="EX129" s="75"/>
      <c r="EY129" s="75"/>
      <c r="EZ129" s="75"/>
      <c r="FA129" s="75"/>
      <c r="FB129" s="75"/>
      <c r="FC129" s="75"/>
      <c r="FD129" s="75"/>
      <c r="FE129" s="75"/>
      <c r="FF129" s="75"/>
      <c r="FG129" s="75"/>
      <c r="FH129" s="75"/>
      <c r="FI129" s="75"/>
      <c r="FJ129" s="75"/>
      <c r="FK129" s="75"/>
      <c r="FL129" s="75"/>
      <c r="FM129" s="75"/>
      <c r="FN129" s="75"/>
      <c r="FO129" s="75"/>
      <c r="FP129" s="75"/>
      <c r="FQ129" s="75"/>
      <c r="FR129" s="75"/>
      <c r="FS129" s="75"/>
      <c r="FT129" s="75"/>
      <c r="FU129" s="75"/>
      <c r="FV129" s="75"/>
      <c r="FW129" s="75"/>
      <c r="FX129" s="75"/>
      <c r="FY129" s="75"/>
      <c r="FZ129" s="75"/>
      <c r="GA129" s="75"/>
      <c r="GB129" s="75"/>
      <c r="GC129" s="75"/>
      <c r="GD129" s="75"/>
      <c r="GE129" s="75"/>
      <c r="GF129" s="75"/>
      <c r="GG129" s="75"/>
      <c r="GH129" s="75"/>
      <c r="GI129" s="75"/>
      <c r="GJ129" s="75"/>
      <c r="GK129" s="75"/>
      <c r="GL129" s="75"/>
      <c r="GM129" s="75"/>
      <c r="GN129" s="75"/>
      <c r="GO129" s="75"/>
      <c r="GP129" s="75"/>
      <c r="GQ129" s="75"/>
      <c r="GR129" s="75"/>
      <c r="GS129" s="75"/>
      <c r="GT129" s="75"/>
      <c r="GU129" s="75"/>
      <c r="GV129" s="75"/>
      <c r="GW129" s="75"/>
      <c r="GX129" s="75"/>
      <c r="GY129" s="75"/>
      <c r="GZ129" s="75"/>
      <c r="HA129" s="75"/>
      <c r="HB129" s="75"/>
      <c r="HC129" s="75"/>
      <c r="HD129" s="75"/>
      <c r="HE129" s="75"/>
      <c r="HF129" s="75"/>
      <c r="HG129" s="75"/>
      <c r="HH129" s="75"/>
      <c r="HI129" s="75"/>
      <c r="HJ129" s="75"/>
      <c r="HK129" s="75"/>
      <c r="HL129" s="75"/>
      <c r="HM129" s="75"/>
      <c r="HN129" s="75"/>
      <c r="HO129" s="75"/>
      <c r="HP129" s="75"/>
      <c r="HQ129" s="75"/>
      <c r="HR129" s="75"/>
      <c r="HS129" s="75"/>
      <c r="HT129" s="75"/>
      <c r="HU129" s="75"/>
      <c r="HV129" s="75"/>
      <c r="HW129" s="75"/>
      <c r="HX129" s="75"/>
      <c r="HY129" s="75"/>
      <c r="HZ129" s="75"/>
      <c r="IA129" s="75"/>
      <c r="IB129" s="75"/>
      <c r="IC129" s="75"/>
      <c r="ID129" s="75"/>
      <c r="IE129" s="75"/>
      <c r="IF129" s="75"/>
      <c r="IG129" s="75"/>
      <c r="IH129" s="75"/>
      <c r="II129" s="75"/>
      <c r="IJ129" s="75"/>
      <c r="IK129" s="75"/>
    </row>
    <row r="130" spans="1:245" ht="16.5" customHeight="1">
      <c r="A130" s="71" t="s">
        <v>350</v>
      </c>
      <c r="B130" s="76" t="s">
        <v>351</v>
      </c>
      <c r="C130" s="73">
        <f>+C131+C132</f>
        <v>37356350</v>
      </c>
      <c r="D130" s="73">
        <f>+D131+D132</f>
        <v>36688410</v>
      </c>
      <c r="E130" s="73">
        <f>+E131+E132</f>
        <v>0</v>
      </c>
      <c r="F130" s="73">
        <f>+F131+F132</f>
        <v>33548274</v>
      </c>
      <c r="G130" s="73">
        <f>+G131+G132</f>
        <v>3448153</v>
      </c>
      <c r="H130" s="74"/>
      <c r="I130" s="74"/>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c r="BP130" s="75"/>
      <c r="BQ130" s="75"/>
      <c r="BR130" s="75"/>
      <c r="BS130" s="75"/>
      <c r="BT130" s="75"/>
      <c r="BU130" s="75"/>
      <c r="BV130" s="75"/>
      <c r="BW130" s="75"/>
      <c r="BX130" s="75"/>
      <c r="BY130" s="75"/>
      <c r="BZ130" s="75"/>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c r="CY130" s="75"/>
      <c r="CZ130" s="75"/>
      <c r="DA130" s="75"/>
      <c r="DB130" s="75"/>
      <c r="DC130" s="75"/>
      <c r="DD130" s="75"/>
      <c r="DE130" s="75"/>
      <c r="DF130" s="75"/>
      <c r="DG130" s="75"/>
      <c r="DH130" s="75"/>
      <c r="DI130" s="75"/>
      <c r="DJ130" s="75"/>
      <c r="DK130" s="75"/>
      <c r="DL130" s="75"/>
      <c r="DM130" s="75"/>
      <c r="DN130" s="75"/>
      <c r="DO130" s="75"/>
      <c r="DP130" s="75"/>
      <c r="DQ130" s="75"/>
      <c r="DR130" s="75"/>
      <c r="DS130" s="75"/>
      <c r="DT130" s="75"/>
      <c r="DU130" s="75"/>
      <c r="DV130" s="75"/>
      <c r="DW130" s="75"/>
      <c r="DX130" s="75"/>
      <c r="DY130" s="75"/>
      <c r="DZ130" s="75"/>
      <c r="EA130" s="75"/>
      <c r="EB130" s="75"/>
      <c r="EC130" s="75"/>
      <c r="ED130" s="75"/>
      <c r="EE130" s="75"/>
      <c r="EF130" s="75"/>
      <c r="EG130" s="75"/>
      <c r="EH130" s="75"/>
      <c r="EI130" s="75"/>
      <c r="EJ130" s="75"/>
      <c r="EK130" s="75"/>
      <c r="EL130" s="75"/>
      <c r="EM130" s="75"/>
      <c r="EN130" s="75"/>
      <c r="EO130" s="75"/>
      <c r="EP130" s="75"/>
      <c r="EQ130" s="75"/>
      <c r="ER130" s="75"/>
      <c r="ES130" s="75"/>
      <c r="ET130" s="75"/>
      <c r="EU130" s="75"/>
      <c r="EV130" s="75"/>
      <c r="EW130" s="75"/>
      <c r="EX130" s="75"/>
      <c r="EY130" s="75"/>
      <c r="EZ130" s="75"/>
      <c r="FA130" s="75"/>
      <c r="FB130" s="75"/>
      <c r="FC130" s="75"/>
      <c r="FD130" s="75"/>
      <c r="FE130" s="75"/>
      <c r="FF130" s="75"/>
      <c r="FG130" s="75"/>
      <c r="FH130" s="75"/>
      <c r="FI130" s="75"/>
      <c r="FJ130" s="75"/>
      <c r="FK130" s="75"/>
      <c r="FL130" s="75"/>
      <c r="FM130" s="75"/>
      <c r="FN130" s="75"/>
      <c r="FO130" s="75"/>
      <c r="FP130" s="75"/>
      <c r="FQ130" s="75"/>
      <c r="FR130" s="75"/>
      <c r="FS130" s="75"/>
      <c r="FT130" s="75"/>
      <c r="FU130" s="75"/>
      <c r="FV130" s="75"/>
      <c r="FW130" s="75"/>
      <c r="FX130" s="75"/>
      <c r="FY130" s="75"/>
      <c r="FZ130" s="75"/>
      <c r="GA130" s="75"/>
      <c r="GB130" s="75"/>
      <c r="GC130" s="75"/>
      <c r="GD130" s="75"/>
      <c r="GE130" s="75"/>
      <c r="GF130" s="75"/>
      <c r="GG130" s="75"/>
      <c r="GH130" s="75"/>
      <c r="GI130" s="75"/>
      <c r="GJ130" s="75"/>
      <c r="GK130" s="75"/>
      <c r="GL130" s="75"/>
      <c r="GM130" s="75"/>
      <c r="GN130" s="75"/>
      <c r="GO130" s="75"/>
      <c r="GP130" s="75"/>
      <c r="GQ130" s="75"/>
      <c r="GR130" s="75"/>
      <c r="GS130" s="75"/>
      <c r="GT130" s="75"/>
      <c r="GU130" s="75"/>
      <c r="GV130" s="75"/>
      <c r="GW130" s="75"/>
      <c r="GX130" s="75"/>
      <c r="GY130" s="75"/>
      <c r="GZ130" s="75"/>
      <c r="HA130" s="75"/>
      <c r="HB130" s="75"/>
      <c r="HC130" s="75"/>
      <c r="HD130" s="75"/>
      <c r="HE130" s="75"/>
      <c r="HF130" s="75"/>
      <c r="HG130" s="75"/>
      <c r="HH130" s="75"/>
      <c r="HI130" s="75"/>
      <c r="HJ130" s="75"/>
      <c r="HK130" s="75"/>
      <c r="HL130" s="75"/>
      <c r="HM130" s="75"/>
      <c r="HN130" s="75"/>
      <c r="HO130" s="75"/>
      <c r="HP130" s="75"/>
      <c r="HQ130" s="75"/>
      <c r="HR130" s="75"/>
      <c r="HS130" s="75"/>
      <c r="HT130" s="75"/>
      <c r="HU130" s="75"/>
      <c r="HV130" s="75"/>
      <c r="HW130" s="75"/>
      <c r="HX130" s="75"/>
      <c r="HY130" s="75"/>
      <c r="HZ130" s="75"/>
      <c r="IA130" s="75"/>
      <c r="IB130" s="75"/>
      <c r="IC130" s="75"/>
      <c r="ID130" s="75"/>
      <c r="IE130" s="75"/>
      <c r="IF130" s="75"/>
      <c r="IG130" s="75"/>
      <c r="IH130" s="75"/>
      <c r="II130" s="75"/>
      <c r="IJ130" s="75"/>
      <c r="IK130" s="75"/>
    </row>
    <row r="131" spans="1:245" s="75" customFormat="1" ht="16.5" customHeight="1">
      <c r="A131" s="79"/>
      <c r="B131" s="108" t="s">
        <v>352</v>
      </c>
      <c r="C131" s="82">
        <v>31301000</v>
      </c>
      <c r="D131" s="82">
        <v>31037000</v>
      </c>
      <c r="E131" s="82"/>
      <c r="F131" s="83">
        <v>28623864</v>
      </c>
      <c r="G131" s="83">
        <v>3128083</v>
      </c>
      <c r="H131" s="74"/>
      <c r="I131" s="74"/>
    </row>
    <row r="132" spans="1:245" s="75" customFormat="1" ht="16.5" customHeight="1">
      <c r="A132" s="79"/>
      <c r="B132" s="108" t="s">
        <v>353</v>
      </c>
      <c r="C132" s="82">
        <v>6055350</v>
      </c>
      <c r="D132" s="82">
        <v>5651410</v>
      </c>
      <c r="E132" s="82"/>
      <c r="F132" s="109">
        <v>4924410</v>
      </c>
      <c r="G132" s="109">
        <v>320070</v>
      </c>
      <c r="H132" s="74"/>
      <c r="I132" s="74"/>
    </row>
    <row r="133" spans="1:245" s="75" customFormat="1" ht="16.5" customHeight="1">
      <c r="A133" s="79"/>
      <c r="B133" s="84" t="s">
        <v>307</v>
      </c>
      <c r="C133" s="82"/>
      <c r="D133" s="82"/>
      <c r="E133" s="82"/>
      <c r="F133" s="109">
        <v>-26717</v>
      </c>
      <c r="G133" s="109">
        <v>-2586</v>
      </c>
      <c r="H133" s="74"/>
      <c r="I133" s="74"/>
    </row>
    <row r="134" spans="1:245" s="75" customFormat="1" ht="16.5" customHeight="1">
      <c r="A134" s="79" t="s">
        <v>354</v>
      </c>
      <c r="B134" s="110" t="s">
        <v>355</v>
      </c>
      <c r="C134" s="82">
        <v>12151000</v>
      </c>
      <c r="D134" s="82">
        <v>12089000</v>
      </c>
      <c r="E134" s="82"/>
      <c r="F134" s="81">
        <v>11012856</v>
      </c>
      <c r="G134" s="81">
        <v>1217391</v>
      </c>
      <c r="H134" s="74"/>
      <c r="I134" s="74"/>
    </row>
    <row r="135" spans="1:245" s="75" customFormat="1" ht="16.5" customHeight="1">
      <c r="A135" s="79"/>
      <c r="B135" s="84" t="s">
        <v>307</v>
      </c>
      <c r="C135" s="82"/>
      <c r="D135" s="82"/>
      <c r="E135" s="82"/>
      <c r="F135" s="109">
        <v>-1175</v>
      </c>
      <c r="G135" s="109"/>
      <c r="H135" s="74"/>
      <c r="I135" s="74"/>
    </row>
    <row r="136" spans="1:245" s="75" customFormat="1" ht="16.5" customHeight="1">
      <c r="A136" s="71" t="s">
        <v>356</v>
      </c>
      <c r="B136" s="111" t="s">
        <v>357</v>
      </c>
      <c r="C136" s="81">
        <f>+C137+C138</f>
        <v>1617000</v>
      </c>
      <c r="D136" s="81">
        <f>+D137+D138</f>
        <v>1595000</v>
      </c>
      <c r="E136" s="81">
        <f>+E137+E138</f>
        <v>0</v>
      </c>
      <c r="F136" s="81">
        <f>+F137+F138</f>
        <v>1459470</v>
      </c>
      <c r="G136" s="81">
        <f>+G137+G138</f>
        <v>150068</v>
      </c>
      <c r="H136" s="74"/>
      <c r="I136" s="74"/>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c r="CR136" s="59"/>
      <c r="CS136" s="59"/>
      <c r="CT136" s="59"/>
      <c r="CU136" s="59"/>
      <c r="CV136" s="59"/>
      <c r="CW136" s="59"/>
      <c r="CX136" s="59"/>
      <c r="CY136" s="59"/>
      <c r="CZ136" s="59"/>
      <c r="DA136" s="59"/>
      <c r="DB136" s="59"/>
      <c r="DC136" s="59"/>
      <c r="DD136" s="59"/>
      <c r="DE136" s="59"/>
      <c r="DF136" s="59"/>
      <c r="DG136" s="59"/>
      <c r="DH136" s="59"/>
      <c r="DI136" s="59"/>
      <c r="DJ136" s="59"/>
      <c r="DK136" s="59"/>
      <c r="DL136" s="59"/>
      <c r="DM136" s="59"/>
      <c r="DN136" s="59"/>
      <c r="DO136" s="59"/>
      <c r="DP136" s="59"/>
      <c r="DQ136" s="59"/>
      <c r="DR136" s="59"/>
      <c r="DS136" s="59"/>
      <c r="DT136" s="59"/>
      <c r="DU136" s="59"/>
      <c r="DV136" s="59"/>
      <c r="DW136" s="59"/>
      <c r="DX136" s="59"/>
      <c r="DY136" s="59"/>
      <c r="DZ136" s="59"/>
      <c r="EA136" s="59"/>
      <c r="EB136" s="59"/>
      <c r="EC136" s="59"/>
      <c r="ED136" s="59"/>
      <c r="EE136" s="59"/>
      <c r="EF136" s="59"/>
      <c r="EG136" s="59"/>
      <c r="EH136" s="59"/>
      <c r="EI136" s="59"/>
      <c r="EJ136" s="59"/>
      <c r="EK136" s="59"/>
      <c r="EL136" s="59"/>
      <c r="EM136" s="59"/>
      <c r="EN136" s="59"/>
      <c r="EO136" s="59"/>
      <c r="EP136" s="59"/>
      <c r="EQ136" s="59"/>
      <c r="ER136" s="59"/>
      <c r="ES136" s="59"/>
      <c r="ET136" s="59"/>
      <c r="EU136" s="59"/>
      <c r="EV136" s="59"/>
      <c r="EW136" s="59"/>
      <c r="EX136" s="59"/>
      <c r="EY136" s="59"/>
      <c r="EZ136" s="59"/>
      <c r="FA136" s="59"/>
      <c r="FB136" s="59"/>
      <c r="FC136" s="59"/>
      <c r="FD136" s="59"/>
      <c r="FE136" s="59"/>
      <c r="FF136" s="59"/>
      <c r="FG136" s="59"/>
      <c r="FH136" s="59"/>
      <c r="FI136" s="59"/>
      <c r="FJ136" s="59"/>
      <c r="FK136" s="59"/>
      <c r="FL136" s="59"/>
      <c r="FM136" s="59"/>
      <c r="FN136" s="59"/>
      <c r="FO136" s="59"/>
      <c r="FP136" s="59"/>
      <c r="FQ136" s="59"/>
      <c r="FR136" s="59"/>
      <c r="FS136" s="59"/>
      <c r="FT136" s="59"/>
      <c r="FU136" s="59"/>
      <c r="FV136" s="59"/>
      <c r="FW136" s="59"/>
      <c r="FX136" s="59"/>
      <c r="FY136" s="59"/>
      <c r="FZ136" s="59"/>
      <c r="GA136" s="59"/>
      <c r="GB136" s="59"/>
      <c r="GC136" s="59"/>
      <c r="GD136" s="59"/>
      <c r="GE136" s="59"/>
      <c r="GF136" s="59"/>
      <c r="GG136" s="59"/>
      <c r="GH136" s="59"/>
      <c r="GI136" s="59"/>
      <c r="GJ136" s="59"/>
      <c r="GK136" s="59"/>
      <c r="GL136" s="59"/>
      <c r="GM136" s="59"/>
      <c r="GN136" s="59"/>
      <c r="GO136" s="59"/>
      <c r="GP136" s="59"/>
      <c r="GQ136" s="59"/>
      <c r="GR136" s="59"/>
      <c r="GS136" s="59"/>
      <c r="GT136" s="59"/>
      <c r="GU136" s="59"/>
      <c r="GV136" s="59"/>
      <c r="GW136" s="59"/>
      <c r="GX136" s="59"/>
      <c r="GY136" s="59"/>
      <c r="GZ136" s="59"/>
      <c r="HA136" s="59"/>
      <c r="HB136" s="59"/>
      <c r="HC136" s="59"/>
      <c r="HD136" s="59"/>
      <c r="HE136" s="59"/>
      <c r="HF136" s="59"/>
      <c r="HG136" s="59"/>
      <c r="HH136" s="59"/>
      <c r="HI136" s="59"/>
      <c r="HJ136" s="59"/>
      <c r="HK136" s="59"/>
      <c r="HL136" s="59"/>
      <c r="HM136" s="59"/>
      <c r="HN136" s="59"/>
      <c r="HO136" s="59"/>
      <c r="HP136" s="59"/>
      <c r="HQ136" s="59"/>
      <c r="HR136" s="59"/>
      <c r="HS136" s="59"/>
      <c r="HT136" s="59"/>
      <c r="HU136" s="59"/>
      <c r="HV136" s="59"/>
      <c r="HW136" s="59"/>
      <c r="HX136" s="59"/>
      <c r="HY136" s="59"/>
      <c r="HZ136" s="59"/>
      <c r="IA136" s="59"/>
      <c r="IB136" s="59"/>
      <c r="IC136" s="59"/>
      <c r="ID136" s="59"/>
      <c r="IE136" s="59"/>
      <c r="IF136" s="59"/>
      <c r="IG136" s="59"/>
      <c r="IH136" s="59"/>
      <c r="II136" s="59"/>
      <c r="IJ136" s="59"/>
      <c r="IK136" s="59"/>
    </row>
    <row r="137" spans="1:245" s="75" customFormat="1" ht="16.5" customHeight="1">
      <c r="A137" s="79"/>
      <c r="B137" s="108" t="s">
        <v>352</v>
      </c>
      <c r="C137" s="82">
        <v>1617000</v>
      </c>
      <c r="D137" s="82">
        <v>1595000</v>
      </c>
      <c r="E137" s="82"/>
      <c r="F137" s="83">
        <v>1459470</v>
      </c>
      <c r="G137" s="83">
        <v>150068</v>
      </c>
      <c r="H137" s="74"/>
      <c r="I137" s="74"/>
      <c r="J137" s="59"/>
      <c r="K137" s="112"/>
      <c r="L137" s="112"/>
      <c r="M137" s="112"/>
      <c r="N137" s="112"/>
      <c r="O137" s="112"/>
      <c r="P137" s="112"/>
      <c r="Q137" s="112"/>
      <c r="R137" s="112"/>
      <c r="S137" s="112"/>
      <c r="T137" s="112"/>
      <c r="U137" s="112"/>
      <c r="V137" s="112"/>
      <c r="W137" s="112"/>
      <c r="X137" s="112"/>
      <c r="Y137" s="112"/>
      <c r="Z137" s="112"/>
      <c r="AA137" s="112"/>
      <c r="AB137" s="112"/>
      <c r="AC137" s="112"/>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c r="CU137" s="59"/>
      <c r="CV137" s="59"/>
      <c r="CW137" s="59"/>
      <c r="CX137" s="59"/>
      <c r="CY137" s="59"/>
      <c r="CZ137" s="59"/>
      <c r="DA137" s="59"/>
      <c r="DB137" s="59"/>
      <c r="DC137" s="59"/>
      <c r="DD137" s="59"/>
      <c r="DE137" s="59"/>
      <c r="DF137" s="59"/>
      <c r="DG137" s="59"/>
      <c r="DH137" s="59"/>
      <c r="DI137" s="59"/>
      <c r="DJ137" s="59"/>
      <c r="DK137" s="59"/>
      <c r="DL137" s="59"/>
      <c r="DM137" s="59"/>
      <c r="DN137" s="59"/>
      <c r="DO137" s="59"/>
      <c r="DP137" s="59"/>
      <c r="DQ137" s="59"/>
      <c r="DR137" s="59"/>
      <c r="DS137" s="59"/>
      <c r="DT137" s="59"/>
      <c r="DU137" s="59"/>
      <c r="DV137" s="59"/>
      <c r="DW137" s="59"/>
      <c r="DX137" s="59"/>
      <c r="DY137" s="59"/>
      <c r="DZ137" s="59"/>
      <c r="EA137" s="59"/>
      <c r="EB137" s="59"/>
      <c r="EC137" s="59"/>
      <c r="ED137" s="59"/>
      <c r="EE137" s="59"/>
      <c r="EF137" s="59"/>
      <c r="EG137" s="59"/>
      <c r="EH137" s="59"/>
      <c r="EI137" s="59"/>
      <c r="EJ137" s="59"/>
      <c r="EK137" s="59"/>
      <c r="EL137" s="59"/>
      <c r="EM137" s="59"/>
      <c r="EN137" s="59"/>
      <c r="EO137" s="59"/>
      <c r="EP137" s="59"/>
      <c r="EQ137" s="59"/>
      <c r="ER137" s="59"/>
      <c r="ES137" s="59"/>
      <c r="ET137" s="59"/>
      <c r="EU137" s="59"/>
      <c r="EV137" s="59"/>
      <c r="EW137" s="59"/>
      <c r="EX137" s="59"/>
      <c r="EY137" s="59"/>
      <c r="EZ137" s="59"/>
      <c r="FA137" s="59"/>
      <c r="FB137" s="59"/>
      <c r="FC137" s="59"/>
      <c r="FD137" s="59"/>
      <c r="FE137" s="59"/>
      <c r="FF137" s="59"/>
      <c r="FG137" s="59"/>
      <c r="FH137" s="59"/>
      <c r="FI137" s="59"/>
      <c r="FJ137" s="59"/>
      <c r="FK137" s="59"/>
      <c r="FL137" s="59"/>
      <c r="FM137" s="59"/>
      <c r="FN137" s="59"/>
      <c r="FO137" s="59"/>
      <c r="FP137" s="59"/>
      <c r="FQ137" s="59"/>
      <c r="FR137" s="59"/>
      <c r="FS137" s="59"/>
      <c r="FT137" s="59"/>
      <c r="FU137" s="59"/>
      <c r="FV137" s="59"/>
      <c r="FW137" s="59"/>
      <c r="FX137" s="59"/>
      <c r="FY137" s="59"/>
      <c r="FZ137" s="59"/>
      <c r="GA137" s="59"/>
      <c r="GB137" s="59"/>
      <c r="GC137" s="59"/>
      <c r="GD137" s="59"/>
      <c r="GE137" s="59"/>
      <c r="GF137" s="59"/>
      <c r="GG137" s="59"/>
      <c r="GH137" s="59"/>
      <c r="GI137" s="59"/>
      <c r="GJ137" s="59"/>
      <c r="GK137" s="59"/>
      <c r="GL137" s="59"/>
      <c r="GM137" s="59"/>
      <c r="GN137" s="59"/>
      <c r="GO137" s="59"/>
      <c r="GP137" s="59"/>
      <c r="GQ137" s="59"/>
      <c r="GR137" s="59"/>
      <c r="GS137" s="59"/>
      <c r="GT137" s="59"/>
      <c r="GU137" s="59"/>
      <c r="GV137" s="59"/>
      <c r="GW137" s="59"/>
      <c r="GX137" s="59"/>
      <c r="GY137" s="59"/>
      <c r="GZ137" s="59"/>
      <c r="HA137" s="59"/>
      <c r="HB137" s="59"/>
      <c r="HC137" s="59"/>
      <c r="HD137" s="59"/>
      <c r="HE137" s="59"/>
      <c r="HF137" s="59"/>
      <c r="HG137" s="59"/>
      <c r="HH137" s="59"/>
      <c r="HI137" s="59"/>
      <c r="HJ137" s="59"/>
      <c r="HK137" s="59"/>
      <c r="HL137" s="59"/>
      <c r="HM137" s="59"/>
      <c r="HN137" s="59"/>
      <c r="HO137" s="59"/>
      <c r="HP137" s="59"/>
      <c r="HQ137" s="59"/>
      <c r="HR137" s="59"/>
      <c r="HS137" s="59"/>
      <c r="HT137" s="59"/>
      <c r="HU137" s="59"/>
      <c r="HV137" s="59"/>
      <c r="HW137" s="59"/>
      <c r="HX137" s="59"/>
      <c r="HY137" s="59"/>
      <c r="HZ137" s="59"/>
      <c r="IA137" s="59"/>
      <c r="IB137" s="59"/>
      <c r="IC137" s="59"/>
      <c r="ID137" s="59"/>
      <c r="IE137" s="59"/>
      <c r="IF137" s="59"/>
      <c r="IG137" s="59"/>
      <c r="IH137" s="59"/>
      <c r="II137" s="59"/>
      <c r="IJ137" s="59"/>
      <c r="IK137" s="59"/>
    </row>
    <row r="138" spans="1:245" s="75" customFormat="1" ht="16.5" customHeight="1">
      <c r="A138" s="79"/>
      <c r="B138" s="108" t="s">
        <v>358</v>
      </c>
      <c r="C138" s="82"/>
      <c r="D138" s="82"/>
      <c r="E138" s="82"/>
      <c r="F138" s="83"/>
      <c r="G138" s="83"/>
      <c r="H138" s="74"/>
      <c r="I138" s="74"/>
      <c r="J138" s="112"/>
      <c r="K138" s="60"/>
      <c r="L138" s="60"/>
      <c r="M138" s="60"/>
      <c r="N138" s="60"/>
      <c r="O138" s="60"/>
      <c r="P138" s="60"/>
      <c r="Q138" s="60"/>
      <c r="R138" s="60"/>
      <c r="S138" s="60"/>
      <c r="T138" s="60"/>
      <c r="U138" s="60"/>
      <c r="V138" s="60"/>
      <c r="W138" s="60"/>
      <c r="X138" s="60"/>
      <c r="Y138" s="60"/>
      <c r="Z138" s="60"/>
      <c r="AA138" s="60"/>
      <c r="AB138" s="60"/>
      <c r="AC138" s="60"/>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59"/>
      <c r="DL138" s="59"/>
      <c r="DM138" s="59"/>
      <c r="DN138" s="59"/>
      <c r="DO138" s="59"/>
      <c r="DP138" s="59"/>
      <c r="DQ138" s="59"/>
      <c r="DR138" s="59"/>
      <c r="DS138" s="59"/>
      <c r="DT138" s="59"/>
      <c r="DU138" s="59"/>
      <c r="DV138" s="59"/>
      <c r="DW138" s="59"/>
      <c r="DX138" s="59"/>
      <c r="DY138" s="59"/>
      <c r="DZ138" s="59"/>
      <c r="EA138" s="59"/>
      <c r="EB138" s="59"/>
      <c r="EC138" s="59"/>
      <c r="ED138" s="59"/>
      <c r="EE138" s="59"/>
      <c r="EF138" s="59"/>
      <c r="EG138" s="59"/>
      <c r="EH138" s="59"/>
      <c r="EI138" s="59"/>
      <c r="EJ138" s="59"/>
      <c r="EK138" s="59"/>
      <c r="EL138" s="59"/>
      <c r="EM138" s="59"/>
      <c r="EN138" s="59"/>
      <c r="EO138" s="59"/>
      <c r="EP138" s="59"/>
      <c r="EQ138" s="59"/>
      <c r="ER138" s="59"/>
      <c r="ES138" s="59"/>
      <c r="ET138" s="59"/>
      <c r="EU138" s="59"/>
      <c r="EV138" s="59"/>
      <c r="EW138" s="59"/>
      <c r="EX138" s="59"/>
      <c r="EY138" s="59"/>
      <c r="EZ138" s="59"/>
      <c r="FA138" s="59"/>
      <c r="FB138" s="59"/>
      <c r="FC138" s="59"/>
      <c r="FD138" s="59"/>
      <c r="FE138" s="59"/>
      <c r="FF138" s="59"/>
      <c r="FG138" s="59"/>
      <c r="FH138" s="59"/>
      <c r="FI138" s="59"/>
      <c r="FJ138" s="59"/>
      <c r="FK138" s="59"/>
      <c r="FL138" s="59"/>
      <c r="FM138" s="59"/>
      <c r="FN138" s="59"/>
      <c r="FO138" s="59"/>
      <c r="FP138" s="59"/>
      <c r="FQ138" s="59"/>
      <c r="FR138" s="59"/>
      <c r="FS138" s="59"/>
      <c r="FT138" s="59"/>
      <c r="FU138" s="59"/>
      <c r="FV138" s="59"/>
      <c r="FW138" s="59"/>
      <c r="FX138" s="59"/>
      <c r="FY138" s="59"/>
      <c r="FZ138" s="59"/>
      <c r="GA138" s="59"/>
      <c r="GB138" s="59"/>
      <c r="GC138" s="59"/>
      <c r="GD138" s="59"/>
      <c r="GE138" s="59"/>
      <c r="GF138" s="59"/>
      <c r="GG138" s="59"/>
      <c r="GH138" s="59"/>
      <c r="GI138" s="59"/>
      <c r="GJ138" s="59"/>
      <c r="GK138" s="59"/>
      <c r="GL138" s="59"/>
      <c r="GM138" s="59"/>
      <c r="GN138" s="59"/>
      <c r="GO138" s="59"/>
      <c r="GP138" s="59"/>
      <c r="GQ138" s="59"/>
      <c r="GR138" s="59"/>
      <c r="GS138" s="59"/>
      <c r="GT138" s="59"/>
      <c r="GU138" s="59"/>
      <c r="GV138" s="59"/>
      <c r="GW138" s="59"/>
      <c r="GX138" s="59"/>
      <c r="GY138" s="59"/>
      <c r="GZ138" s="59"/>
      <c r="HA138" s="59"/>
      <c r="HB138" s="59"/>
      <c r="HC138" s="59"/>
      <c r="HD138" s="59"/>
      <c r="HE138" s="59"/>
      <c r="HF138" s="59"/>
      <c r="HG138" s="59"/>
      <c r="HH138" s="59"/>
      <c r="HI138" s="59"/>
      <c r="HJ138" s="59"/>
      <c r="HK138" s="59"/>
      <c r="HL138" s="59"/>
      <c r="HM138" s="59"/>
      <c r="HN138" s="59"/>
      <c r="HO138" s="59"/>
      <c r="HP138" s="59"/>
      <c r="HQ138" s="59"/>
      <c r="HR138" s="59"/>
      <c r="HS138" s="59"/>
      <c r="HT138" s="59"/>
      <c r="HU138" s="59"/>
      <c r="HV138" s="59"/>
      <c r="HW138" s="59"/>
      <c r="HX138" s="59"/>
      <c r="HY138" s="59"/>
      <c r="HZ138" s="59"/>
      <c r="IA138" s="59"/>
      <c r="IB138" s="59"/>
      <c r="IC138" s="59"/>
      <c r="ID138" s="59"/>
      <c r="IE138" s="59"/>
      <c r="IF138" s="59"/>
      <c r="IG138" s="59"/>
      <c r="IH138" s="59"/>
      <c r="II138" s="59"/>
      <c r="IJ138" s="59"/>
      <c r="IK138" s="59"/>
    </row>
    <row r="139" spans="1:245" ht="16.5" customHeight="1">
      <c r="A139" s="79"/>
      <c r="B139" s="84" t="s">
        <v>307</v>
      </c>
      <c r="C139" s="82"/>
      <c r="D139" s="82"/>
      <c r="E139" s="82"/>
      <c r="F139" s="83">
        <v>-1197</v>
      </c>
      <c r="G139" s="83"/>
      <c r="H139" s="74"/>
      <c r="I139" s="74"/>
      <c r="J139" s="60"/>
    </row>
    <row r="140" spans="1:245" ht="16.5" customHeight="1">
      <c r="A140" s="71" t="s">
        <v>359</v>
      </c>
      <c r="B140" s="111" t="s">
        <v>360</v>
      </c>
      <c r="C140" s="73">
        <f>+C141+C142+C143+C144</f>
        <v>9216320</v>
      </c>
      <c r="D140" s="73">
        <f>+D141+D142+D143+D144</f>
        <v>8959220</v>
      </c>
      <c r="E140" s="73">
        <f>+E141+E142+E143+E144</f>
        <v>0</v>
      </c>
      <c r="F140" s="73">
        <f>+F141+F142+F143+F144</f>
        <v>8019080</v>
      </c>
      <c r="G140" s="73">
        <f>+G141+G142+G143+G144</f>
        <v>898853</v>
      </c>
      <c r="H140" s="74"/>
      <c r="I140" s="74"/>
    </row>
    <row r="141" spans="1:245">
      <c r="A141" s="79"/>
      <c r="B141" s="80" t="s">
        <v>361</v>
      </c>
      <c r="C141" s="82">
        <v>9200000</v>
      </c>
      <c r="D141" s="82">
        <v>8944000</v>
      </c>
      <c r="E141" s="82"/>
      <c r="F141" s="83">
        <v>8003860</v>
      </c>
      <c r="G141" s="83">
        <v>897713</v>
      </c>
      <c r="H141" s="74"/>
      <c r="I141" s="74"/>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c r="BI141" s="75"/>
      <c r="BJ141" s="75"/>
      <c r="BK141" s="75"/>
      <c r="BL141" s="75"/>
      <c r="BM141" s="75"/>
      <c r="BN141" s="75"/>
      <c r="BO141" s="75"/>
      <c r="BP141" s="75"/>
      <c r="BQ141" s="75"/>
      <c r="BR141" s="75"/>
      <c r="BS141" s="75"/>
      <c r="BT141" s="75"/>
      <c r="BU141" s="75"/>
      <c r="BV141" s="75"/>
      <c r="BW141" s="75"/>
      <c r="BX141" s="75"/>
      <c r="BY141" s="75"/>
      <c r="BZ141" s="75"/>
      <c r="CA141" s="75"/>
      <c r="CB141" s="75"/>
      <c r="CC141" s="75"/>
      <c r="CD141" s="75"/>
      <c r="CE141" s="75"/>
      <c r="CF141" s="75"/>
      <c r="CG141" s="75"/>
      <c r="CH141" s="75"/>
      <c r="CI141" s="75"/>
      <c r="CJ141" s="75"/>
      <c r="CK141" s="75"/>
      <c r="CL141" s="75"/>
      <c r="CM141" s="75"/>
      <c r="CN141" s="75"/>
      <c r="CO141" s="75"/>
      <c r="CP141" s="75"/>
      <c r="CQ141" s="75"/>
      <c r="CR141" s="75"/>
      <c r="CS141" s="75"/>
      <c r="CT141" s="75"/>
      <c r="CU141" s="75"/>
      <c r="CV141" s="75"/>
      <c r="CW141" s="75"/>
      <c r="CX141" s="75"/>
      <c r="CY141" s="75"/>
      <c r="CZ141" s="75"/>
      <c r="DA141" s="75"/>
      <c r="DB141" s="75"/>
      <c r="DC141" s="75"/>
      <c r="DD141" s="75"/>
      <c r="DE141" s="75"/>
      <c r="DF141" s="75"/>
      <c r="DG141" s="75"/>
      <c r="DH141" s="75"/>
      <c r="DI141" s="75"/>
      <c r="DJ141" s="75"/>
      <c r="DK141" s="75"/>
      <c r="DL141" s="75"/>
      <c r="DM141" s="75"/>
      <c r="DN141" s="75"/>
      <c r="DO141" s="75"/>
      <c r="DP141" s="75"/>
      <c r="DQ141" s="75"/>
      <c r="DR141" s="75"/>
      <c r="DS141" s="75"/>
      <c r="DT141" s="75"/>
      <c r="DU141" s="75"/>
      <c r="DV141" s="75"/>
      <c r="DW141" s="75"/>
      <c r="DX141" s="75"/>
      <c r="DY141" s="75"/>
      <c r="DZ141" s="75"/>
      <c r="EA141" s="75"/>
      <c r="EB141" s="75"/>
      <c r="EC141" s="75"/>
      <c r="ED141" s="75"/>
      <c r="EE141" s="75"/>
      <c r="EF141" s="75"/>
      <c r="EG141" s="75"/>
      <c r="EH141" s="75"/>
      <c r="EI141" s="75"/>
      <c r="EJ141" s="75"/>
      <c r="EK141" s="75"/>
      <c r="EL141" s="75"/>
      <c r="EM141" s="75"/>
      <c r="EN141" s="75"/>
      <c r="EO141" s="75"/>
      <c r="EP141" s="75"/>
      <c r="EQ141" s="75"/>
      <c r="ER141" s="75"/>
      <c r="ES141" s="75"/>
      <c r="ET141" s="75"/>
      <c r="EU141" s="75"/>
      <c r="EV141" s="75"/>
      <c r="EW141" s="75"/>
      <c r="EX141" s="75"/>
      <c r="EY141" s="75"/>
      <c r="EZ141" s="75"/>
      <c r="FA141" s="75"/>
      <c r="FB141" s="75"/>
      <c r="FC141" s="75"/>
      <c r="FD141" s="75"/>
      <c r="FE141" s="75"/>
      <c r="FF141" s="75"/>
      <c r="FG141" s="75"/>
      <c r="FH141" s="75"/>
      <c r="FI141" s="75"/>
      <c r="FJ141" s="75"/>
      <c r="FK141" s="75"/>
      <c r="FL141" s="75"/>
      <c r="FM141" s="75"/>
      <c r="FN141" s="75"/>
      <c r="FO141" s="75"/>
      <c r="FP141" s="75"/>
      <c r="FQ141" s="75"/>
      <c r="FR141" s="75"/>
      <c r="FS141" s="75"/>
      <c r="FT141" s="75"/>
      <c r="FU141" s="75"/>
      <c r="FV141" s="75"/>
      <c r="FW141" s="75"/>
      <c r="FX141" s="75"/>
      <c r="FY141" s="75"/>
      <c r="FZ141" s="75"/>
      <c r="GA141" s="75"/>
      <c r="GB141" s="75"/>
      <c r="GC141" s="75"/>
      <c r="GD141" s="75"/>
      <c r="GE141" s="75"/>
      <c r="GF141" s="75"/>
      <c r="GG141" s="75"/>
      <c r="GH141" s="75"/>
      <c r="GI141" s="75"/>
      <c r="GJ141" s="75"/>
      <c r="GK141" s="75"/>
      <c r="GL141" s="75"/>
      <c r="GM141" s="75"/>
      <c r="GN141" s="75"/>
      <c r="GO141" s="75"/>
      <c r="GP141" s="75"/>
      <c r="GQ141" s="75"/>
      <c r="GR141" s="75"/>
      <c r="GS141" s="75"/>
      <c r="GT141" s="75"/>
      <c r="GU141" s="75"/>
      <c r="GV141" s="75"/>
      <c r="GW141" s="75"/>
      <c r="GX141" s="75"/>
      <c r="GY141" s="75"/>
      <c r="GZ141" s="75"/>
      <c r="HA141" s="75"/>
      <c r="HB141" s="75"/>
      <c r="HC141" s="75"/>
      <c r="HD141" s="75"/>
      <c r="HE141" s="75"/>
      <c r="HF141" s="75"/>
      <c r="HG141" s="75"/>
      <c r="HH141" s="75"/>
      <c r="HI141" s="75"/>
      <c r="HJ141" s="75"/>
      <c r="HK141" s="75"/>
      <c r="HL141" s="75"/>
      <c r="HM141" s="75"/>
      <c r="HN141" s="75"/>
      <c r="HO141" s="75"/>
      <c r="HP141" s="75"/>
      <c r="HQ141" s="75"/>
      <c r="HR141" s="75"/>
      <c r="HS141" s="75"/>
      <c r="HT141" s="75"/>
      <c r="HU141" s="75"/>
      <c r="HV141" s="75"/>
      <c r="HW141" s="75"/>
      <c r="HX141" s="75"/>
      <c r="HY141" s="75"/>
      <c r="HZ141" s="75"/>
      <c r="IA141" s="75"/>
      <c r="IB141" s="75"/>
      <c r="IC141" s="75"/>
      <c r="ID141" s="75"/>
      <c r="IE141" s="75"/>
      <c r="IF141" s="75"/>
      <c r="IG141" s="75"/>
      <c r="IH141" s="75"/>
      <c r="II141" s="75"/>
      <c r="IJ141" s="75"/>
      <c r="IK141" s="75"/>
    </row>
    <row r="142" spans="1:245" ht="30">
      <c r="A142" s="79"/>
      <c r="B142" s="80" t="s">
        <v>362</v>
      </c>
      <c r="C142" s="82"/>
      <c r="D142" s="82"/>
      <c r="E142" s="82"/>
      <c r="F142" s="83"/>
      <c r="G142" s="83"/>
      <c r="H142" s="74"/>
      <c r="I142" s="74"/>
      <c r="J142" s="75"/>
    </row>
    <row r="143" spans="1:245" ht="30">
      <c r="A143" s="79"/>
      <c r="B143" s="80" t="s">
        <v>363</v>
      </c>
      <c r="C143" s="82">
        <v>16320</v>
      </c>
      <c r="D143" s="82">
        <v>15220</v>
      </c>
      <c r="E143" s="82"/>
      <c r="F143" s="83">
        <v>15220</v>
      </c>
      <c r="G143" s="83">
        <v>1140</v>
      </c>
      <c r="H143" s="74"/>
      <c r="I143" s="74"/>
    </row>
    <row r="144" spans="1:245" s="75" customFormat="1" ht="30">
      <c r="A144" s="79"/>
      <c r="B144" s="80" t="s">
        <v>364</v>
      </c>
      <c r="C144" s="82"/>
      <c r="D144" s="82"/>
      <c r="E144" s="82"/>
      <c r="F144" s="83"/>
      <c r="G144" s="83"/>
      <c r="H144" s="74"/>
      <c r="I144" s="74"/>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c r="CU144" s="59"/>
      <c r="CV144" s="59"/>
      <c r="CW144" s="59"/>
      <c r="CX144" s="59"/>
      <c r="CY144" s="59"/>
      <c r="CZ144" s="59"/>
      <c r="DA144" s="59"/>
      <c r="DB144" s="59"/>
      <c r="DC144" s="59"/>
      <c r="DD144" s="59"/>
      <c r="DE144" s="59"/>
      <c r="DF144" s="59"/>
      <c r="DG144" s="59"/>
      <c r="DH144" s="59"/>
      <c r="DI144" s="59"/>
      <c r="DJ144" s="59"/>
      <c r="DK144" s="59"/>
      <c r="DL144" s="59"/>
      <c r="DM144" s="59"/>
      <c r="DN144" s="59"/>
      <c r="DO144" s="59"/>
      <c r="DP144" s="59"/>
      <c r="DQ144" s="59"/>
      <c r="DR144" s="59"/>
      <c r="DS144" s="59"/>
      <c r="DT144" s="59"/>
      <c r="DU144" s="59"/>
      <c r="DV144" s="59"/>
      <c r="DW144" s="59"/>
      <c r="DX144" s="59"/>
      <c r="DY144" s="59"/>
      <c r="DZ144" s="59"/>
      <c r="EA144" s="59"/>
      <c r="EB144" s="59"/>
      <c r="EC144" s="59"/>
      <c r="ED144" s="59"/>
      <c r="EE144" s="59"/>
      <c r="EF144" s="59"/>
      <c r="EG144" s="59"/>
      <c r="EH144" s="59"/>
      <c r="EI144" s="59"/>
      <c r="EJ144" s="59"/>
      <c r="EK144" s="59"/>
      <c r="EL144" s="59"/>
      <c r="EM144" s="59"/>
      <c r="EN144" s="59"/>
      <c r="EO144" s="59"/>
      <c r="EP144" s="59"/>
      <c r="EQ144" s="59"/>
      <c r="ER144" s="59"/>
      <c r="ES144" s="59"/>
      <c r="ET144" s="59"/>
      <c r="EU144" s="59"/>
      <c r="EV144" s="59"/>
      <c r="EW144" s="59"/>
      <c r="EX144" s="59"/>
      <c r="EY144" s="59"/>
      <c r="EZ144" s="59"/>
      <c r="FA144" s="59"/>
      <c r="FB144" s="59"/>
      <c r="FC144" s="59"/>
      <c r="FD144" s="59"/>
      <c r="FE144" s="59"/>
      <c r="FF144" s="59"/>
      <c r="FG144" s="59"/>
      <c r="FH144" s="59"/>
      <c r="FI144" s="59"/>
      <c r="FJ144" s="59"/>
      <c r="FK144" s="59"/>
      <c r="FL144" s="59"/>
      <c r="FM144" s="59"/>
      <c r="FN144" s="59"/>
      <c r="FO144" s="59"/>
      <c r="FP144" s="59"/>
      <c r="FQ144" s="59"/>
      <c r="FR144" s="59"/>
      <c r="FS144" s="59"/>
      <c r="FT144" s="59"/>
      <c r="FU144" s="59"/>
      <c r="FV144" s="59"/>
      <c r="FW144" s="59"/>
      <c r="FX144" s="59"/>
      <c r="FY144" s="59"/>
      <c r="FZ144" s="59"/>
      <c r="GA144" s="59"/>
      <c r="GB144" s="59"/>
      <c r="GC144" s="59"/>
      <c r="GD144" s="59"/>
      <c r="GE144" s="59"/>
      <c r="GF144" s="59"/>
      <c r="GG144" s="59"/>
      <c r="GH144" s="59"/>
      <c r="GI144" s="59"/>
      <c r="GJ144" s="59"/>
      <c r="GK144" s="59"/>
      <c r="GL144" s="59"/>
      <c r="GM144" s="59"/>
      <c r="GN144" s="59"/>
      <c r="GO144" s="59"/>
      <c r="GP144" s="59"/>
      <c r="GQ144" s="59"/>
      <c r="GR144" s="59"/>
      <c r="GS144" s="59"/>
      <c r="GT144" s="59"/>
      <c r="GU144" s="59"/>
      <c r="GV144" s="59"/>
      <c r="GW144" s="59"/>
      <c r="GX144" s="59"/>
      <c r="GY144" s="59"/>
      <c r="GZ144" s="59"/>
      <c r="HA144" s="59"/>
      <c r="HB144" s="59"/>
      <c r="HC144" s="59"/>
      <c r="HD144" s="59"/>
      <c r="HE144" s="59"/>
      <c r="HF144" s="59"/>
      <c r="HG144" s="59"/>
      <c r="HH144" s="59"/>
      <c r="HI144" s="59"/>
      <c r="HJ144" s="59"/>
      <c r="HK144" s="59"/>
      <c r="HL144" s="59"/>
      <c r="HM144" s="59"/>
      <c r="HN144" s="59"/>
      <c r="HO144" s="59"/>
      <c r="HP144" s="59"/>
      <c r="HQ144" s="59"/>
      <c r="HR144" s="59"/>
      <c r="HS144" s="59"/>
      <c r="HT144" s="59"/>
      <c r="HU144" s="59"/>
      <c r="HV144" s="59"/>
      <c r="HW144" s="59"/>
      <c r="HX144" s="59"/>
      <c r="HY144" s="59"/>
      <c r="HZ144" s="59"/>
      <c r="IA144" s="59"/>
      <c r="IB144" s="59"/>
      <c r="IC144" s="59"/>
      <c r="ID144" s="59"/>
      <c r="IE144" s="59"/>
      <c r="IF144" s="59"/>
      <c r="IG144" s="59"/>
      <c r="IH144" s="59"/>
      <c r="II144" s="59"/>
      <c r="IJ144" s="59"/>
      <c r="IK144" s="59"/>
    </row>
    <row r="145" spans="1:9">
      <c r="A145" s="79"/>
      <c r="B145" s="84" t="s">
        <v>307</v>
      </c>
      <c r="C145" s="82"/>
      <c r="D145" s="82"/>
      <c r="E145" s="82"/>
      <c r="F145" s="83">
        <v>-1219</v>
      </c>
      <c r="G145" s="83"/>
      <c r="H145" s="74"/>
      <c r="I145" s="74"/>
    </row>
    <row r="146" spans="1:9" ht="16.5" customHeight="1">
      <c r="A146" s="71" t="s">
        <v>365</v>
      </c>
      <c r="B146" s="111" t="s">
        <v>366</v>
      </c>
      <c r="C146" s="81">
        <f>+C147+C148</f>
        <v>1544250</v>
      </c>
      <c r="D146" s="81">
        <f>+D147+D148</f>
        <v>1520000</v>
      </c>
      <c r="E146" s="81">
        <f>+E147+E148</f>
        <v>0</v>
      </c>
      <c r="F146" s="81">
        <f>+F147+F148</f>
        <v>1363750</v>
      </c>
      <c r="G146" s="81">
        <f>+G147+G148</f>
        <v>125672</v>
      </c>
      <c r="H146" s="74"/>
      <c r="I146" s="74"/>
    </row>
    <row r="147" spans="1:9" ht="16.5" customHeight="1">
      <c r="A147" s="71"/>
      <c r="B147" s="108" t="s">
        <v>352</v>
      </c>
      <c r="C147" s="82">
        <v>1544250</v>
      </c>
      <c r="D147" s="82">
        <v>1520000</v>
      </c>
      <c r="E147" s="82"/>
      <c r="F147" s="83">
        <v>1363750</v>
      </c>
      <c r="G147" s="83">
        <v>125672</v>
      </c>
      <c r="H147" s="74"/>
      <c r="I147" s="74"/>
    </row>
    <row r="148" spans="1:9" ht="16.5" customHeight="1">
      <c r="A148" s="79"/>
      <c r="B148" s="108" t="s">
        <v>358</v>
      </c>
      <c r="C148" s="82"/>
      <c r="D148" s="82"/>
      <c r="E148" s="82"/>
      <c r="F148" s="83"/>
      <c r="G148" s="83"/>
      <c r="H148" s="74"/>
      <c r="I148" s="74"/>
    </row>
    <row r="149" spans="1:9" ht="16.5" customHeight="1">
      <c r="A149" s="79"/>
      <c r="B149" s="84" t="s">
        <v>307</v>
      </c>
      <c r="C149" s="82"/>
      <c r="D149" s="82"/>
      <c r="E149" s="82"/>
      <c r="F149" s="83"/>
      <c r="G149" s="83"/>
      <c r="H149" s="74"/>
      <c r="I149" s="74"/>
    </row>
    <row r="150" spans="1:9" ht="16.5" customHeight="1">
      <c r="A150" s="71" t="s">
        <v>367</v>
      </c>
      <c r="B150" s="84" t="s">
        <v>368</v>
      </c>
      <c r="C150" s="82"/>
      <c r="D150" s="82"/>
      <c r="E150" s="82"/>
      <c r="F150" s="100"/>
      <c r="G150" s="100"/>
      <c r="H150" s="74"/>
      <c r="I150" s="74"/>
    </row>
    <row r="151" spans="1:9" ht="16.5" customHeight="1">
      <c r="A151" s="71"/>
      <c r="B151" s="84" t="s">
        <v>307</v>
      </c>
      <c r="C151" s="82"/>
      <c r="D151" s="82"/>
      <c r="E151" s="82"/>
      <c r="F151" s="100"/>
      <c r="G151" s="100"/>
      <c r="H151" s="74"/>
      <c r="I151" s="74"/>
    </row>
    <row r="152" spans="1:9" ht="16.5" customHeight="1">
      <c r="A152" s="71" t="s">
        <v>369</v>
      </c>
      <c r="B152" s="76" t="s">
        <v>370</v>
      </c>
      <c r="C152" s="77">
        <f>+C153+C159</f>
        <v>138184000</v>
      </c>
      <c r="D152" s="77">
        <f>+D153+D159</f>
        <v>135552000</v>
      </c>
      <c r="E152" s="77">
        <f>+E153+E159</f>
        <v>0</v>
      </c>
      <c r="F152" s="77">
        <f>+F153+F159</f>
        <v>123921635</v>
      </c>
      <c r="G152" s="77">
        <f>+G153+G159</f>
        <v>11626815</v>
      </c>
      <c r="H152" s="74"/>
      <c r="I152" s="74"/>
    </row>
    <row r="153" spans="1:9" ht="16.5" customHeight="1">
      <c r="A153" s="79" t="s">
        <v>371</v>
      </c>
      <c r="B153" s="76" t="s">
        <v>372</v>
      </c>
      <c r="C153" s="81">
        <f>C154+C156+C155+C157</f>
        <v>138184000</v>
      </c>
      <c r="D153" s="81">
        <f>D154+D156+D155+D157</f>
        <v>135552000</v>
      </c>
      <c r="E153" s="81">
        <f>E154+E156+E155+E157</f>
        <v>0</v>
      </c>
      <c r="F153" s="81">
        <f>F154+F156+F155+F157</f>
        <v>123921635</v>
      </c>
      <c r="G153" s="81">
        <f>G154+G156+G155+G157</f>
        <v>11626815</v>
      </c>
      <c r="H153" s="74"/>
      <c r="I153" s="74"/>
    </row>
    <row r="154" spans="1:9">
      <c r="A154" s="79"/>
      <c r="B154" s="80" t="s">
        <v>313</v>
      </c>
      <c r="C154" s="82">
        <v>138184000</v>
      </c>
      <c r="D154" s="82">
        <v>135552000</v>
      </c>
      <c r="E154" s="82"/>
      <c r="F154" s="83">
        <v>123921635</v>
      </c>
      <c r="G154" s="83">
        <v>11626815</v>
      </c>
      <c r="H154" s="74"/>
      <c r="I154" s="74"/>
    </row>
    <row r="155" spans="1:9" ht="45">
      <c r="A155" s="79"/>
      <c r="B155" s="80" t="s">
        <v>373</v>
      </c>
      <c r="C155" s="82"/>
      <c r="D155" s="82"/>
      <c r="E155" s="82"/>
      <c r="F155" s="83"/>
      <c r="G155" s="83"/>
      <c r="H155" s="74"/>
      <c r="I155" s="74"/>
    </row>
    <row r="156" spans="1:9" ht="30">
      <c r="A156" s="79"/>
      <c r="B156" s="80" t="s">
        <v>374</v>
      </c>
      <c r="C156" s="82"/>
      <c r="D156" s="82"/>
      <c r="E156" s="82"/>
      <c r="F156" s="100"/>
      <c r="G156" s="100"/>
      <c r="H156" s="74"/>
      <c r="I156" s="74"/>
    </row>
    <row r="157" spans="1:9">
      <c r="A157" s="79"/>
      <c r="B157" s="113" t="s">
        <v>375</v>
      </c>
      <c r="C157" s="82"/>
      <c r="D157" s="82"/>
      <c r="E157" s="82"/>
      <c r="F157" s="83"/>
      <c r="G157" s="83"/>
      <c r="H157" s="74"/>
      <c r="I157" s="74"/>
    </row>
    <row r="158" spans="1:9">
      <c r="A158" s="79"/>
      <c r="B158" s="84" t="s">
        <v>307</v>
      </c>
      <c r="C158" s="82"/>
      <c r="D158" s="82"/>
      <c r="E158" s="82"/>
      <c r="F158" s="83">
        <v>-47843</v>
      </c>
      <c r="G158" s="83">
        <v>-6309</v>
      </c>
      <c r="H158" s="74"/>
      <c r="I158" s="74"/>
    </row>
    <row r="159" spans="1:9" ht="16.5" customHeight="1">
      <c r="A159" s="79" t="s">
        <v>376</v>
      </c>
      <c r="B159" s="76" t="s">
        <v>377</v>
      </c>
      <c r="C159" s="81">
        <f>C160+C161</f>
        <v>0</v>
      </c>
      <c r="D159" s="81">
        <f>D160+D161</f>
        <v>0</v>
      </c>
      <c r="E159" s="81">
        <f>E160+E161</f>
        <v>0</v>
      </c>
      <c r="F159" s="81">
        <f>F160+F161</f>
        <v>0</v>
      </c>
      <c r="G159" s="81">
        <f>G160+G161</f>
        <v>0</v>
      </c>
      <c r="H159" s="74"/>
      <c r="I159" s="74"/>
    </row>
    <row r="160" spans="1:9" ht="16.5" customHeight="1">
      <c r="A160" s="79"/>
      <c r="B160" s="80" t="s">
        <v>313</v>
      </c>
      <c r="C160" s="82"/>
      <c r="D160" s="82"/>
      <c r="E160" s="82"/>
      <c r="F160" s="83"/>
      <c r="G160" s="83"/>
      <c r="H160" s="74"/>
      <c r="I160" s="74"/>
    </row>
    <row r="161" spans="1:9" ht="16.5" customHeight="1">
      <c r="A161" s="79"/>
      <c r="B161" s="114" t="s">
        <v>378</v>
      </c>
      <c r="C161" s="82"/>
      <c r="D161" s="82"/>
      <c r="E161" s="82"/>
      <c r="F161" s="83"/>
      <c r="G161" s="83"/>
      <c r="H161" s="74"/>
      <c r="I161" s="74"/>
    </row>
    <row r="162" spans="1:9" ht="16.5" customHeight="1">
      <c r="A162" s="79"/>
      <c r="B162" s="84" t="s">
        <v>307</v>
      </c>
      <c r="C162" s="82"/>
      <c r="D162" s="82"/>
      <c r="E162" s="82"/>
      <c r="F162" s="83"/>
      <c r="G162" s="83"/>
      <c r="H162" s="74"/>
      <c r="I162" s="74"/>
    </row>
    <row r="163" spans="1:9" ht="16.5" customHeight="1">
      <c r="A163" s="71" t="s">
        <v>379</v>
      </c>
      <c r="B163" s="84" t="s">
        <v>380</v>
      </c>
      <c r="C163" s="82">
        <v>880000</v>
      </c>
      <c r="D163" s="82">
        <v>906000</v>
      </c>
      <c r="E163" s="82"/>
      <c r="F163" s="83">
        <v>833290</v>
      </c>
      <c r="G163" s="83">
        <v>71911</v>
      </c>
      <c r="H163" s="74"/>
      <c r="I163" s="74"/>
    </row>
    <row r="164" spans="1:9" ht="16.5" customHeight="1">
      <c r="A164" s="71"/>
      <c r="B164" s="84" t="s">
        <v>307</v>
      </c>
      <c r="C164" s="82"/>
      <c r="D164" s="82"/>
      <c r="E164" s="82"/>
      <c r="F164" s="83">
        <v>-26686</v>
      </c>
      <c r="G164" s="83"/>
      <c r="H164" s="74"/>
      <c r="I164" s="74"/>
    </row>
    <row r="165" spans="1:9" ht="16.5" customHeight="1">
      <c r="A165" s="71" t="s">
        <v>381</v>
      </c>
      <c r="B165" s="84" t="s">
        <v>382</v>
      </c>
      <c r="C165" s="82">
        <v>4533360</v>
      </c>
      <c r="D165" s="82">
        <v>4533360</v>
      </c>
      <c r="E165" s="82"/>
      <c r="F165" s="83">
        <v>4533349</v>
      </c>
      <c r="G165" s="83">
        <v>1308900</v>
      </c>
      <c r="H165" s="74"/>
      <c r="I165" s="74"/>
    </row>
    <row r="166" spans="1:9" ht="16.5" customHeight="1">
      <c r="A166" s="71"/>
      <c r="B166" s="84" t="s">
        <v>307</v>
      </c>
      <c r="C166" s="82"/>
      <c r="D166" s="82"/>
      <c r="E166" s="82"/>
      <c r="F166" s="83">
        <v>-5989</v>
      </c>
      <c r="G166" s="83"/>
      <c r="H166" s="74"/>
      <c r="I166" s="74"/>
    </row>
    <row r="167" spans="1:9">
      <c r="A167" s="71"/>
      <c r="B167" s="76" t="s">
        <v>383</v>
      </c>
      <c r="C167" s="81">
        <f>C86+C95+C108+C124+C126+C128+C133+C135+C139+C145+C149+C151+C158+C162+C164+C166</f>
        <v>0</v>
      </c>
      <c r="D167" s="81">
        <f>D86+D95+D108+D124+D126+D128+D133+D135+D139+D145+D149+D151+D158+D162+D164+D166</f>
        <v>0</v>
      </c>
      <c r="E167" s="81">
        <f>E86+E95+E108+E124+E126+E128+E133+E135+E139+E145+E149+E151+E158+E162+E164+E166</f>
        <v>0</v>
      </c>
      <c r="F167" s="81">
        <f>F86+F95+F108+F124+F126+F128+F133+F135+F139+F145+F149+F151+F158+F162+F164+F166</f>
        <v>-119784</v>
      </c>
      <c r="G167" s="81">
        <f>G86+G95+G108+G124+G126+G128+G133+G135+G139+G145+G149+G151+G158+G162+G164+G166</f>
        <v>-9195</v>
      </c>
      <c r="H167" s="74"/>
      <c r="I167" s="74"/>
    </row>
    <row r="168" spans="1:9" ht="16.5" customHeight="1">
      <c r="A168" s="71"/>
      <c r="B168" s="76" t="s">
        <v>190</v>
      </c>
      <c r="C168" s="81">
        <f t="shared" ref="C168:G169" si="2">C169</f>
        <v>103947890</v>
      </c>
      <c r="D168" s="81">
        <f t="shared" si="2"/>
        <v>103947890</v>
      </c>
      <c r="E168" s="81">
        <f t="shared" si="2"/>
        <v>0</v>
      </c>
      <c r="F168" s="81">
        <f t="shared" si="2"/>
        <v>96051118</v>
      </c>
      <c r="G168" s="81">
        <f t="shared" si="2"/>
        <v>9957341</v>
      </c>
      <c r="H168" s="74"/>
      <c r="I168" s="74"/>
    </row>
    <row r="169" spans="1:9">
      <c r="A169" s="71"/>
      <c r="B169" s="76" t="s">
        <v>384</v>
      </c>
      <c r="C169" s="81">
        <f t="shared" si="2"/>
        <v>103947890</v>
      </c>
      <c r="D169" s="81">
        <f t="shared" si="2"/>
        <v>103947890</v>
      </c>
      <c r="E169" s="81">
        <f t="shared" si="2"/>
        <v>0</v>
      </c>
      <c r="F169" s="81">
        <f t="shared" si="2"/>
        <v>96051118</v>
      </c>
      <c r="G169" s="81">
        <f t="shared" si="2"/>
        <v>9957341</v>
      </c>
      <c r="H169" s="74"/>
      <c r="I169" s="74"/>
    </row>
    <row r="170" spans="1:9" ht="30">
      <c r="A170" s="71"/>
      <c r="B170" s="76" t="s">
        <v>385</v>
      </c>
      <c r="C170" s="82">
        <v>103947890</v>
      </c>
      <c r="D170" s="82">
        <v>103947890</v>
      </c>
      <c r="E170" s="82"/>
      <c r="F170" s="81">
        <v>96051118</v>
      </c>
      <c r="G170" s="81">
        <v>9957341</v>
      </c>
      <c r="H170" s="74"/>
      <c r="I170" s="74"/>
    </row>
    <row r="171" spans="1:9">
      <c r="A171" s="71">
        <v>68.05</v>
      </c>
      <c r="B171" s="115" t="s">
        <v>386</v>
      </c>
      <c r="C171" s="91">
        <f t="shared" ref="C171:G173" si="3">+C172</f>
        <v>15519500</v>
      </c>
      <c r="D171" s="91">
        <f t="shared" si="3"/>
        <v>15519500</v>
      </c>
      <c r="E171" s="91">
        <f t="shared" si="3"/>
        <v>0</v>
      </c>
      <c r="F171" s="91">
        <f t="shared" si="3"/>
        <v>14742576</v>
      </c>
      <c r="G171" s="91">
        <f t="shared" si="3"/>
        <v>1798485</v>
      </c>
      <c r="H171" s="74"/>
      <c r="I171" s="74"/>
    </row>
    <row r="172" spans="1:9" ht="16.5" customHeight="1">
      <c r="A172" s="71" t="s">
        <v>387</v>
      </c>
      <c r="B172" s="115" t="s">
        <v>183</v>
      </c>
      <c r="C172" s="91">
        <f t="shared" si="3"/>
        <v>15519500</v>
      </c>
      <c r="D172" s="91">
        <f t="shared" si="3"/>
        <v>15519500</v>
      </c>
      <c r="E172" s="91">
        <f t="shared" si="3"/>
        <v>0</v>
      </c>
      <c r="F172" s="91">
        <f t="shared" si="3"/>
        <v>14742576</v>
      </c>
      <c r="G172" s="91">
        <f t="shared" si="3"/>
        <v>1798485</v>
      </c>
      <c r="H172" s="74"/>
      <c r="I172" s="74"/>
    </row>
    <row r="173" spans="1:9" ht="16.5" customHeight="1">
      <c r="A173" s="71" t="s">
        <v>388</v>
      </c>
      <c r="B173" s="76" t="s">
        <v>389</v>
      </c>
      <c r="C173" s="91">
        <f t="shared" si="3"/>
        <v>15519500</v>
      </c>
      <c r="D173" s="91">
        <f t="shared" si="3"/>
        <v>15519500</v>
      </c>
      <c r="E173" s="91">
        <f t="shared" si="3"/>
        <v>0</v>
      </c>
      <c r="F173" s="91">
        <f t="shared" si="3"/>
        <v>14742576</v>
      </c>
      <c r="G173" s="91">
        <f t="shared" si="3"/>
        <v>1798485</v>
      </c>
      <c r="H173" s="74"/>
      <c r="I173" s="74"/>
    </row>
    <row r="174" spans="1:9" ht="16.5" customHeight="1">
      <c r="A174" s="79" t="s">
        <v>390</v>
      </c>
      <c r="B174" s="115" t="s">
        <v>391</v>
      </c>
      <c r="C174" s="77">
        <f>C175</f>
        <v>15519500</v>
      </c>
      <c r="D174" s="77">
        <f>D175</f>
        <v>15519500</v>
      </c>
      <c r="E174" s="77">
        <f>E175</f>
        <v>0</v>
      </c>
      <c r="F174" s="77">
        <f>F175</f>
        <v>14742576</v>
      </c>
      <c r="G174" s="77">
        <f>G175</f>
        <v>1798485</v>
      </c>
      <c r="H174" s="74"/>
      <c r="I174" s="74"/>
    </row>
    <row r="175" spans="1:9" ht="16.5" customHeight="1">
      <c r="A175" s="79" t="s">
        <v>392</v>
      </c>
      <c r="B175" s="115" t="s">
        <v>393</v>
      </c>
      <c r="C175" s="77">
        <f>C177+C178+C179</f>
        <v>15519500</v>
      </c>
      <c r="D175" s="77">
        <f>D177+D178+D179</f>
        <v>15519500</v>
      </c>
      <c r="E175" s="77">
        <f>E177+E178+E179</f>
        <v>0</v>
      </c>
      <c r="F175" s="77">
        <f>F177+F178+F179</f>
        <v>14742576</v>
      </c>
      <c r="G175" s="77">
        <f>G177+G178+G179</f>
        <v>1798485</v>
      </c>
      <c r="H175" s="74"/>
      <c r="I175" s="74"/>
    </row>
    <row r="176" spans="1:9" ht="16.5" customHeight="1">
      <c r="A176" s="71" t="s">
        <v>394</v>
      </c>
      <c r="B176" s="115" t="s">
        <v>395</v>
      </c>
      <c r="C176" s="77">
        <f>C177</f>
        <v>9591010</v>
      </c>
      <c r="D176" s="77">
        <f>D177</f>
        <v>9591010</v>
      </c>
      <c r="E176" s="77">
        <f>E177</f>
        <v>0</v>
      </c>
      <c r="F176" s="77">
        <f>F177</f>
        <v>9174585</v>
      </c>
      <c r="G176" s="77">
        <f>G177</f>
        <v>1070426</v>
      </c>
      <c r="H176" s="74"/>
      <c r="I176" s="74"/>
    </row>
    <row r="177" spans="1:9" ht="16.5" customHeight="1">
      <c r="A177" s="79" t="s">
        <v>396</v>
      </c>
      <c r="B177" s="116" t="s">
        <v>397</v>
      </c>
      <c r="C177" s="82">
        <v>9591010</v>
      </c>
      <c r="D177" s="82">
        <v>9591010</v>
      </c>
      <c r="E177" s="82"/>
      <c r="F177" s="83">
        <f>9066761+107824</f>
        <v>9174585</v>
      </c>
      <c r="G177" s="83">
        <v>1070426</v>
      </c>
      <c r="H177" s="74"/>
      <c r="I177" s="74"/>
    </row>
    <row r="178" spans="1:9" ht="16.5" customHeight="1">
      <c r="A178" s="79" t="s">
        <v>398</v>
      </c>
      <c r="B178" s="116" t="s">
        <v>399</v>
      </c>
      <c r="C178" s="82">
        <v>5928490</v>
      </c>
      <c r="D178" s="82">
        <v>5928490</v>
      </c>
      <c r="E178" s="82"/>
      <c r="F178" s="83">
        <f>5136694+431297</f>
        <v>5567991</v>
      </c>
      <c r="G178" s="83">
        <v>728059</v>
      </c>
      <c r="H178" s="74"/>
      <c r="I178" s="74"/>
    </row>
    <row r="179" spans="1:9" ht="16.5" customHeight="1">
      <c r="A179" s="79"/>
      <c r="B179" s="89" t="s">
        <v>400</v>
      </c>
      <c r="C179" s="82"/>
      <c r="D179" s="82"/>
      <c r="E179" s="82"/>
      <c r="F179" s="83"/>
      <c r="G179" s="83"/>
      <c r="H179" s="74"/>
      <c r="I179" s="74"/>
    </row>
    <row r="180" spans="1:9" ht="30">
      <c r="A180" s="79" t="s">
        <v>193</v>
      </c>
      <c r="B180" s="117" t="s">
        <v>194</v>
      </c>
      <c r="C180" s="90">
        <f>C181</f>
        <v>0</v>
      </c>
      <c r="D180" s="90">
        <f>D181</f>
        <v>0</v>
      </c>
      <c r="E180" s="90">
        <f>E181</f>
        <v>0</v>
      </c>
      <c r="F180" s="90">
        <f>F181</f>
        <v>0</v>
      </c>
      <c r="G180" s="90">
        <f>G181</f>
        <v>0</v>
      </c>
    </row>
    <row r="181" spans="1:9">
      <c r="A181" s="79" t="s">
        <v>401</v>
      </c>
      <c r="B181" s="117" t="s">
        <v>402</v>
      </c>
      <c r="C181" s="90">
        <f>C182+C183+C184</f>
        <v>0</v>
      </c>
      <c r="D181" s="90">
        <f>D182+D183+D184</f>
        <v>0</v>
      </c>
      <c r="E181" s="90">
        <f>E182+E183+E184</f>
        <v>0</v>
      </c>
      <c r="F181" s="90">
        <f>F182+F183+F184</f>
        <v>0</v>
      </c>
      <c r="G181" s="90">
        <f>G182+G183+G184</f>
        <v>0</v>
      </c>
    </row>
    <row r="182" spans="1:9">
      <c r="A182" s="79" t="s">
        <v>403</v>
      </c>
      <c r="B182" s="118" t="s">
        <v>404</v>
      </c>
      <c r="C182" s="82"/>
      <c r="D182" s="82"/>
      <c r="E182" s="82"/>
      <c r="F182" s="83"/>
      <c r="G182" s="83"/>
    </row>
    <row r="183" spans="1:9">
      <c r="A183" s="79" t="s">
        <v>405</v>
      </c>
      <c r="B183" s="118" t="s">
        <v>406</v>
      </c>
      <c r="C183" s="82"/>
      <c r="D183" s="82"/>
      <c r="E183" s="82"/>
      <c r="F183" s="83"/>
      <c r="G183" s="83"/>
    </row>
    <row r="184" spans="1:9">
      <c r="A184" s="79" t="s">
        <v>407</v>
      </c>
      <c r="B184" s="118" t="s">
        <v>408</v>
      </c>
      <c r="C184" s="82"/>
      <c r="D184" s="82"/>
      <c r="E184" s="82"/>
      <c r="F184" s="83"/>
      <c r="G184" s="83"/>
    </row>
    <row r="185" spans="1:9">
      <c r="A185" s="79" t="s">
        <v>409</v>
      </c>
      <c r="B185" s="117" t="s">
        <v>410</v>
      </c>
      <c r="C185" s="90">
        <f t="shared" ref="C185:G186" si="4">C186</f>
        <v>0</v>
      </c>
      <c r="D185" s="90">
        <f t="shared" si="4"/>
        <v>0</v>
      </c>
      <c r="E185" s="90">
        <f t="shared" si="4"/>
        <v>0</v>
      </c>
      <c r="F185" s="90">
        <f t="shared" si="4"/>
        <v>0</v>
      </c>
      <c r="G185" s="90">
        <f t="shared" si="4"/>
        <v>0</v>
      </c>
    </row>
    <row r="186" spans="1:9">
      <c r="A186" s="79" t="s">
        <v>411</v>
      </c>
      <c r="B186" s="117" t="s">
        <v>183</v>
      </c>
      <c r="C186" s="90">
        <f t="shared" si="4"/>
        <v>0</v>
      </c>
      <c r="D186" s="90">
        <f t="shared" si="4"/>
        <v>0</v>
      </c>
      <c r="E186" s="90">
        <f t="shared" si="4"/>
        <v>0</v>
      </c>
      <c r="F186" s="90">
        <f t="shared" si="4"/>
        <v>0</v>
      </c>
      <c r="G186" s="90">
        <f t="shared" si="4"/>
        <v>0</v>
      </c>
    </row>
    <row r="187" spans="1:9" ht="30">
      <c r="A187" s="79" t="s">
        <v>412</v>
      </c>
      <c r="B187" s="117" t="s">
        <v>194</v>
      </c>
      <c r="C187" s="90">
        <f>C190</f>
        <v>0</v>
      </c>
      <c r="D187" s="90">
        <f>D190</f>
        <v>0</v>
      </c>
      <c r="E187" s="90">
        <f>E190</f>
        <v>0</v>
      </c>
      <c r="F187" s="90">
        <f>F190</f>
        <v>0</v>
      </c>
      <c r="G187" s="90">
        <f>G190</f>
        <v>0</v>
      </c>
    </row>
    <row r="188" spans="1:9">
      <c r="A188" s="79" t="s">
        <v>413</v>
      </c>
      <c r="B188" s="117" t="s">
        <v>205</v>
      </c>
      <c r="C188" s="90">
        <f t="shared" ref="C188:G189" si="5">C189</f>
        <v>0</v>
      </c>
      <c r="D188" s="90">
        <f t="shared" si="5"/>
        <v>0</v>
      </c>
      <c r="E188" s="90">
        <f t="shared" si="5"/>
        <v>0</v>
      </c>
      <c r="F188" s="90">
        <f t="shared" si="5"/>
        <v>0</v>
      </c>
      <c r="G188" s="90">
        <f t="shared" si="5"/>
        <v>0</v>
      </c>
    </row>
    <row r="189" spans="1:9">
      <c r="A189" s="79" t="s">
        <v>411</v>
      </c>
      <c r="B189" s="117" t="s">
        <v>183</v>
      </c>
      <c r="C189" s="90">
        <f t="shared" si="5"/>
        <v>0</v>
      </c>
      <c r="D189" s="90">
        <f t="shared" si="5"/>
        <v>0</v>
      </c>
      <c r="E189" s="90">
        <f t="shared" si="5"/>
        <v>0</v>
      </c>
      <c r="F189" s="90">
        <f t="shared" si="5"/>
        <v>0</v>
      </c>
      <c r="G189" s="90">
        <f t="shared" si="5"/>
        <v>0</v>
      </c>
    </row>
    <row r="190" spans="1:9" ht="30">
      <c r="A190" s="79" t="s">
        <v>411</v>
      </c>
      <c r="B190" s="118" t="s">
        <v>194</v>
      </c>
      <c r="C190" s="82"/>
      <c r="D190" s="82"/>
      <c r="E190" s="82"/>
      <c r="F190" s="83"/>
      <c r="G190" s="83"/>
    </row>
    <row r="191" spans="1:9">
      <c r="A191" s="79" t="s">
        <v>411</v>
      </c>
      <c r="B191" s="117" t="s">
        <v>402</v>
      </c>
      <c r="C191" s="90">
        <f t="shared" ref="C191:G193" si="6">C192</f>
        <v>0</v>
      </c>
      <c r="D191" s="90">
        <f t="shared" si="6"/>
        <v>0</v>
      </c>
      <c r="E191" s="90">
        <f t="shared" si="6"/>
        <v>0</v>
      </c>
      <c r="F191" s="90">
        <f t="shared" si="6"/>
        <v>0</v>
      </c>
      <c r="G191" s="90">
        <f t="shared" si="6"/>
        <v>0</v>
      </c>
    </row>
    <row r="192" spans="1:9">
      <c r="A192" s="79" t="s">
        <v>414</v>
      </c>
      <c r="B192" s="117" t="s">
        <v>406</v>
      </c>
      <c r="C192" s="90">
        <f t="shared" si="6"/>
        <v>0</v>
      </c>
      <c r="D192" s="90">
        <f t="shared" si="6"/>
        <v>0</v>
      </c>
      <c r="E192" s="90">
        <f t="shared" si="6"/>
        <v>0</v>
      </c>
      <c r="F192" s="90">
        <f t="shared" si="6"/>
        <v>0</v>
      </c>
      <c r="G192" s="90">
        <f t="shared" si="6"/>
        <v>0</v>
      </c>
    </row>
    <row r="193" spans="1:7">
      <c r="A193" s="79" t="s">
        <v>411</v>
      </c>
      <c r="B193" s="117" t="s">
        <v>415</v>
      </c>
      <c r="C193" s="90">
        <f t="shared" si="6"/>
        <v>0</v>
      </c>
      <c r="D193" s="90">
        <f t="shared" si="6"/>
        <v>0</v>
      </c>
      <c r="E193" s="90">
        <f t="shared" si="6"/>
        <v>0</v>
      </c>
      <c r="F193" s="90">
        <f t="shared" si="6"/>
        <v>0</v>
      </c>
      <c r="G193" s="90">
        <f t="shared" si="6"/>
        <v>0</v>
      </c>
    </row>
    <row r="194" spans="1:7">
      <c r="A194" s="79" t="s">
        <v>411</v>
      </c>
      <c r="B194" s="118" t="s">
        <v>416</v>
      </c>
      <c r="C194" s="82"/>
      <c r="D194" s="82"/>
      <c r="E194" s="82"/>
      <c r="F194" s="83"/>
      <c r="G194" s="83"/>
    </row>
    <row r="197" spans="1:7" ht="15.75">
      <c r="B197" s="121" t="s">
        <v>424</v>
      </c>
      <c r="C197" s="121"/>
      <c r="D197" s="121"/>
      <c r="E197" s="122"/>
      <c r="F197" s="122" t="s">
        <v>425</v>
      </c>
    </row>
    <row r="198" spans="1:7">
      <c r="B198" s="123" t="s">
        <v>426</v>
      </c>
      <c r="C198" s="123"/>
      <c r="D198" s="123"/>
      <c r="E198" s="124"/>
      <c r="F198" s="124" t="s">
        <v>427</v>
      </c>
    </row>
  </sheetData>
  <protectedRanges>
    <protectedRange sqref="B2:B3" name="Zonă1_1" securityDescriptor="O:WDG:WDD:(A;;CC;;;WD)"/>
    <protectedRange sqref="F110:G118 F45:G50 F143:G145 F68:G68 F36:G39 F120:G124 F98:G103 F61:G65 F79:G83 F90:G95 F53:G56 F141:G141 F106:G108 F131:G131 F25:G32 F34:G34" name="Zonă3"/>
    <protectedRange sqref="B1" name="Zonă1_1_1_1_1_1" securityDescriptor="O:WDG:WDD:(A;;CC;;;WD)"/>
  </protectedRanges>
  <phoneticPr fontId="26" type="noConversion"/>
  <printOptions horizontalCentered="1"/>
  <pageMargins left="0.75" right="0.75" top="0.21" bottom="0.18" header="0.17" footer="0.17"/>
  <pageSetup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dcterms:created xsi:type="dcterms:W3CDTF">2018-12-10T11:09:56Z</dcterms:created>
  <dcterms:modified xsi:type="dcterms:W3CDTF">2018-12-12T14:03:20Z</dcterms:modified>
</cp:coreProperties>
</file>