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bookViews>
  <sheets>
    <sheet name="VENITURI" sheetId="1" r:id="rId1"/>
    <sheet name="CHELTUIELI" sheetId="2" r:id="rId2"/>
  </sheets>
  <definedNames>
    <definedName name="_xlnm.Database">#REF!</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37" i="2"/>
  <c r="D193" l="1"/>
  <c r="D192" s="1"/>
  <c r="D191" s="1"/>
  <c r="D190" s="1"/>
  <c r="D189" s="1"/>
  <c r="E193"/>
  <c r="E192" s="1"/>
  <c r="E191" s="1"/>
  <c r="E190" s="1"/>
  <c r="E189" s="1"/>
  <c r="F193"/>
  <c r="F192" s="1"/>
  <c r="F191" s="1"/>
  <c r="F190" s="1"/>
  <c r="F189" s="1"/>
  <c r="G193"/>
  <c r="G192" s="1"/>
  <c r="G191" s="1"/>
  <c r="G190" s="1"/>
  <c r="G189" s="1"/>
  <c r="H193"/>
  <c r="H192" s="1"/>
  <c r="H191" s="1"/>
  <c r="H190" s="1"/>
  <c r="H189" s="1"/>
  <c r="D194"/>
  <c r="E194"/>
  <c r="F194"/>
  <c r="G194"/>
  <c r="H194"/>
  <c r="D183"/>
  <c r="D179" s="1"/>
  <c r="D178" s="1"/>
  <c r="D177" s="1"/>
  <c r="E183"/>
  <c r="E179" s="1"/>
  <c r="E178" s="1"/>
  <c r="E177" s="1"/>
  <c r="F183"/>
  <c r="G183"/>
  <c r="G179" s="1"/>
  <c r="G178" s="1"/>
  <c r="G177" s="1"/>
  <c r="H183"/>
  <c r="H179" s="1"/>
  <c r="H178" s="1"/>
  <c r="H177" s="1"/>
  <c r="F179"/>
  <c r="F178" s="1"/>
  <c r="F177" s="1"/>
  <c r="D136"/>
  <c r="E136"/>
  <c r="F136"/>
  <c r="G136"/>
  <c r="H136"/>
  <c r="C136"/>
  <c r="D94"/>
  <c r="E94"/>
  <c r="F94"/>
  <c r="G94"/>
  <c r="H94"/>
  <c r="C94"/>
  <c r="D101" i="1"/>
  <c r="E101"/>
  <c r="F101"/>
  <c r="G101"/>
  <c r="D99"/>
  <c r="D98" s="1"/>
  <c r="D97" s="1"/>
  <c r="E99"/>
  <c r="E98" s="1"/>
  <c r="E97" s="1"/>
  <c r="F99"/>
  <c r="F98" s="1"/>
  <c r="F97" s="1"/>
  <c r="G99"/>
  <c r="G98" s="1"/>
  <c r="G97" s="1"/>
  <c r="D95"/>
  <c r="E95"/>
  <c r="F95"/>
  <c r="G95"/>
  <c r="D92"/>
  <c r="D91" s="1"/>
  <c r="E92"/>
  <c r="E91" s="1"/>
  <c r="F92"/>
  <c r="F91" s="1"/>
  <c r="G92"/>
  <c r="G91" s="1"/>
  <c r="D89"/>
  <c r="D88" s="1"/>
  <c r="E89"/>
  <c r="E88" s="1"/>
  <c r="F89"/>
  <c r="F88" s="1"/>
  <c r="G89"/>
  <c r="G88" s="1"/>
  <c r="D79"/>
  <c r="E79"/>
  <c r="F79"/>
  <c r="G79"/>
  <c r="D66"/>
  <c r="D65" s="1"/>
  <c r="D64" s="1"/>
  <c r="E66"/>
  <c r="E65" s="1"/>
  <c r="E64" s="1"/>
  <c r="F66"/>
  <c r="G66"/>
  <c r="G65" s="1"/>
  <c r="G64" s="1"/>
  <c r="D62"/>
  <c r="E62"/>
  <c r="F62"/>
  <c r="G62"/>
  <c r="D58"/>
  <c r="D57" s="1"/>
  <c r="E58"/>
  <c r="E57" s="1"/>
  <c r="F58"/>
  <c r="F57" s="1"/>
  <c r="G58"/>
  <c r="G57" s="1"/>
  <c r="D55"/>
  <c r="E55"/>
  <c r="F55"/>
  <c r="G55"/>
  <c r="D53"/>
  <c r="D52" s="1"/>
  <c r="E53"/>
  <c r="E52" s="1"/>
  <c r="F53"/>
  <c r="F52" s="1"/>
  <c r="G53"/>
  <c r="G52" s="1"/>
  <c r="D27"/>
  <c r="E28"/>
  <c r="E27" s="1"/>
  <c r="F28"/>
  <c r="F27" s="1"/>
  <c r="G28"/>
  <c r="G27" s="1"/>
  <c r="D23"/>
  <c r="D15" s="1"/>
  <c r="E23"/>
  <c r="F23"/>
  <c r="G23"/>
  <c r="E16"/>
  <c r="E15" s="1"/>
  <c r="F16"/>
  <c r="G16"/>
  <c r="D9"/>
  <c r="E9"/>
  <c r="F9"/>
  <c r="G9"/>
  <c r="C101"/>
  <c r="C99"/>
  <c r="C98" s="1"/>
  <c r="C97" s="1"/>
  <c r="C95"/>
  <c r="C92"/>
  <c r="C91"/>
  <c r="C89"/>
  <c r="C88"/>
  <c r="C79"/>
  <c r="C66"/>
  <c r="C65" s="1"/>
  <c r="C64" s="1"/>
  <c r="C62"/>
  <c r="C58"/>
  <c r="C57" s="1"/>
  <c r="C55"/>
  <c r="C53"/>
  <c r="C52" s="1"/>
  <c r="C51" s="1"/>
  <c r="C28"/>
  <c r="C27" s="1"/>
  <c r="C23"/>
  <c r="C15" s="1"/>
  <c r="C16"/>
  <c r="C9"/>
  <c r="C14" l="1"/>
  <c r="C94"/>
  <c r="G15"/>
  <c r="G14" s="1"/>
  <c r="F65"/>
  <c r="F64" s="1"/>
  <c r="F15"/>
  <c r="F14" s="1"/>
  <c r="G94"/>
  <c r="F94"/>
  <c r="E94"/>
  <c r="D94"/>
  <c r="G51"/>
  <c r="F51"/>
  <c r="E51"/>
  <c r="E8" s="1"/>
  <c r="E7" s="1"/>
  <c r="D51"/>
  <c r="E14"/>
  <c r="D14"/>
  <c r="C8"/>
  <c r="C7" s="1"/>
  <c r="G8" l="1"/>
  <c r="G7" s="1"/>
  <c r="F8"/>
  <c r="F7" s="1"/>
  <c r="D8"/>
  <c r="D7" s="1"/>
  <c r="D215" i="2"/>
  <c r="D214" s="1"/>
  <c r="D213" s="1"/>
  <c r="D212" s="1"/>
  <c r="D211" s="1"/>
  <c r="D210" s="1"/>
  <c r="E215"/>
  <c r="E214" s="1"/>
  <c r="E213" s="1"/>
  <c r="E212" s="1"/>
  <c r="F215"/>
  <c r="F214" s="1"/>
  <c r="F213" s="1"/>
  <c r="F212" s="1"/>
  <c r="G215"/>
  <c r="G214" s="1"/>
  <c r="G213" s="1"/>
  <c r="G212" s="1"/>
  <c r="G209" s="1"/>
  <c r="G208" s="1"/>
  <c r="G207" s="1"/>
  <c r="H215"/>
  <c r="H214" s="1"/>
  <c r="H213" s="1"/>
  <c r="H212" s="1"/>
  <c r="H211" s="1"/>
  <c r="H210" s="1"/>
  <c r="E209"/>
  <c r="E208" s="1"/>
  <c r="E207" s="1"/>
  <c r="E211"/>
  <c r="E210" s="1"/>
  <c r="G211"/>
  <c r="G210" s="1"/>
  <c r="D203"/>
  <c r="E203"/>
  <c r="F203"/>
  <c r="G203"/>
  <c r="H203"/>
  <c r="D199"/>
  <c r="E199"/>
  <c r="E198" s="1"/>
  <c r="E14" s="1"/>
  <c r="F199"/>
  <c r="G199"/>
  <c r="H199"/>
  <c r="G12"/>
  <c r="C183"/>
  <c r="C179" s="1"/>
  <c r="D176"/>
  <c r="D18" s="1"/>
  <c r="E176"/>
  <c r="F176"/>
  <c r="G176"/>
  <c r="H176"/>
  <c r="H18" s="1"/>
  <c r="E12"/>
  <c r="D12"/>
  <c r="F12"/>
  <c r="H12"/>
  <c r="D168"/>
  <c r="E168"/>
  <c r="F168"/>
  <c r="G168"/>
  <c r="H168"/>
  <c r="D162"/>
  <c r="D161" s="1"/>
  <c r="E162"/>
  <c r="F162"/>
  <c r="F161" s="1"/>
  <c r="G162"/>
  <c r="H162"/>
  <c r="H161" s="1"/>
  <c r="D155"/>
  <c r="E155"/>
  <c r="F155"/>
  <c r="G155"/>
  <c r="H155"/>
  <c r="D149"/>
  <c r="E149"/>
  <c r="F149"/>
  <c r="G149"/>
  <c r="H149"/>
  <c r="D145"/>
  <c r="E145"/>
  <c r="F145"/>
  <c r="G145"/>
  <c r="H145"/>
  <c r="D125"/>
  <c r="D115" s="1"/>
  <c r="E125"/>
  <c r="F125"/>
  <c r="F115" s="1"/>
  <c r="G125"/>
  <c r="G115" s="1"/>
  <c r="H125"/>
  <c r="E115"/>
  <c r="H115"/>
  <c r="D110"/>
  <c r="D101" s="1"/>
  <c r="E110"/>
  <c r="E101" s="1"/>
  <c r="F110"/>
  <c r="G110"/>
  <c r="G101" s="1"/>
  <c r="H110"/>
  <c r="H101" s="1"/>
  <c r="F101"/>
  <c r="D91"/>
  <c r="E91"/>
  <c r="F91"/>
  <c r="G91"/>
  <c r="H91"/>
  <c r="F79"/>
  <c r="F17" s="1"/>
  <c r="D80"/>
  <c r="D79" s="1"/>
  <c r="E80"/>
  <c r="E79" s="1"/>
  <c r="F80"/>
  <c r="G80"/>
  <c r="G79" s="1"/>
  <c r="H80"/>
  <c r="H79" s="1"/>
  <c r="D75"/>
  <c r="D15" s="1"/>
  <c r="E75"/>
  <c r="F75"/>
  <c r="G75"/>
  <c r="G15" s="1"/>
  <c r="H75"/>
  <c r="H15" s="1"/>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E15"/>
  <c r="F15"/>
  <c r="E18"/>
  <c r="F18"/>
  <c r="D24"/>
  <c r="E24"/>
  <c r="F24"/>
  <c r="G24"/>
  <c r="H24"/>
  <c r="C215"/>
  <c r="C214" s="1"/>
  <c r="C213" s="1"/>
  <c r="C212" s="1"/>
  <c r="C209" s="1"/>
  <c r="C208" s="1"/>
  <c r="C207" s="1"/>
  <c r="C211"/>
  <c r="C210" s="1"/>
  <c r="C203"/>
  <c r="C199"/>
  <c r="C194"/>
  <c r="C193"/>
  <c r="C192" s="1"/>
  <c r="C191" s="1"/>
  <c r="C190" s="1"/>
  <c r="C189" s="1"/>
  <c r="C178"/>
  <c r="C177" s="1"/>
  <c r="C12" s="1"/>
  <c r="C176"/>
  <c r="C168"/>
  <c r="C162"/>
  <c r="C155"/>
  <c r="C149"/>
  <c r="C145"/>
  <c r="C125"/>
  <c r="C115" s="1"/>
  <c r="C110"/>
  <c r="C101" s="1"/>
  <c r="C91"/>
  <c r="C80"/>
  <c r="C79" s="1"/>
  <c r="C17" s="1"/>
  <c r="C75"/>
  <c r="C15" s="1"/>
  <c r="C73"/>
  <c r="C72" s="1"/>
  <c r="C69"/>
  <c r="C61"/>
  <c r="C59"/>
  <c r="C36"/>
  <c r="C34"/>
  <c r="C24"/>
  <c r="C18"/>
  <c r="C11"/>
  <c r="F209" l="1"/>
  <c r="F208" s="1"/>
  <c r="F207" s="1"/>
  <c r="F211"/>
  <c r="F210" s="1"/>
  <c r="C23"/>
  <c r="C78"/>
  <c r="C16" s="1"/>
  <c r="E135"/>
  <c r="H198"/>
  <c r="H14" s="1"/>
  <c r="D198"/>
  <c r="D14" s="1"/>
  <c r="H209"/>
  <c r="H208" s="1"/>
  <c r="H207" s="1"/>
  <c r="D209"/>
  <c r="D208" s="1"/>
  <c r="D207" s="1"/>
  <c r="E161"/>
  <c r="F198"/>
  <c r="F14" s="1"/>
  <c r="G198"/>
  <c r="G14" s="1"/>
  <c r="G18"/>
  <c r="H135"/>
  <c r="H23"/>
  <c r="H9" s="1"/>
  <c r="G161"/>
  <c r="D135"/>
  <c r="D23"/>
  <c r="E13"/>
  <c r="G13"/>
  <c r="H13"/>
  <c r="F13"/>
  <c r="D13"/>
  <c r="G135"/>
  <c r="F135"/>
  <c r="F90"/>
  <c r="E90"/>
  <c r="H90"/>
  <c r="H89" s="1"/>
  <c r="H53" s="1"/>
  <c r="H45" s="1"/>
  <c r="H44" s="1"/>
  <c r="D90"/>
  <c r="D89" s="1"/>
  <c r="D53" s="1"/>
  <c r="D45" s="1"/>
  <c r="D44" s="1"/>
  <c r="G90"/>
  <c r="E78"/>
  <c r="E16" s="1"/>
  <c r="E17"/>
  <c r="H78"/>
  <c r="H16" s="1"/>
  <c r="H17"/>
  <c r="D78"/>
  <c r="D16" s="1"/>
  <c r="D17"/>
  <c r="G17"/>
  <c r="G78"/>
  <c r="G16" s="1"/>
  <c r="F78"/>
  <c r="F16" s="1"/>
  <c r="F23"/>
  <c r="E23"/>
  <c r="E9" s="1"/>
  <c r="G23"/>
  <c r="G9" s="1"/>
  <c r="D9"/>
  <c r="F9"/>
  <c r="C135"/>
  <c r="C161"/>
  <c r="C13"/>
  <c r="C198"/>
  <c r="C14" s="1"/>
  <c r="C9"/>
  <c r="C90"/>
  <c r="C89" l="1"/>
  <c r="C53" s="1"/>
  <c r="C45" s="1"/>
  <c r="C44" s="1"/>
  <c r="C87" s="1"/>
  <c r="E89"/>
  <c r="E53" s="1"/>
  <c r="E45" s="1"/>
  <c r="E44" s="1"/>
  <c r="G89"/>
  <c r="G53" s="1"/>
  <c r="G45" s="1"/>
  <c r="G44" s="1"/>
  <c r="G10" s="1"/>
  <c r="F89"/>
  <c r="F53" s="1"/>
  <c r="F45" s="1"/>
  <c r="F44" s="1"/>
  <c r="E10"/>
  <c r="E8" s="1"/>
  <c r="E7" s="1"/>
  <c r="E87"/>
  <c r="D10"/>
  <c r="D8" s="1"/>
  <c r="D7" s="1"/>
  <c r="D87"/>
  <c r="H10"/>
  <c r="H8" s="1"/>
  <c r="H7" s="1"/>
  <c r="H87"/>
  <c r="D22"/>
  <c r="D21" s="1"/>
  <c r="H22"/>
  <c r="H21" s="1"/>
  <c r="E22"/>
  <c r="E21" s="1"/>
  <c r="C10"/>
  <c r="C20" s="1"/>
  <c r="C19" s="1"/>
  <c r="C22"/>
  <c r="C21" s="1"/>
  <c r="G8" l="1"/>
  <c r="G20"/>
  <c r="G87"/>
  <c r="G22"/>
  <c r="G21" s="1"/>
  <c r="D20"/>
  <c r="D19" s="1"/>
  <c r="F10"/>
  <c r="F22"/>
  <c r="F21" s="1"/>
  <c r="F87"/>
  <c r="H20"/>
  <c r="H19" s="1"/>
  <c r="E20"/>
  <c r="E19" s="1"/>
  <c r="C8"/>
  <c r="C7" s="1"/>
  <c r="G7" l="1"/>
  <c r="G19"/>
  <c r="F20"/>
  <c r="F19" s="1"/>
  <c r="F8"/>
  <c r="F7" s="1"/>
</calcChain>
</file>

<file path=xl/sharedStrings.xml><?xml version="1.0" encoding="utf-8"?>
<sst xmlns="http://schemas.openxmlformats.org/spreadsheetml/2006/main" count="556" uniqueCount="500">
  <si>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</si>
  <si>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</si>
  <si>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</si>
  <si>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</si>
  <si>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</si>
  <si>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</si>
  <si>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</si>
  <si>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</si>
  <si>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</si>
  <si>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</si>
  <si>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</si>
  <si>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</si>
  <si>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</si>
  <si>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</si>
  <si>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</si>
  <si>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</si>
  <si>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</si>
  <si>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</si>
  <si>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</si>
  <si>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</si>
  <si>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</si>
  <si>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</si>
  <si>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</si>
  <si>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</si>
  <si>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</si>
  <si>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</si>
  <si>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</si>
  <si>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</si>
  <si>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</si>
  <si>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</si>
  <si>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</si>
  <si>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</si>
  <si>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</si>
  <si>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</si>
  <si>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</si>
  <si>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</si>
  <si>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</si>
  <si>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</si>
  <si>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</si>
  <si>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</si>
  <si>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</si>
  <si>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</si>
  <si>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</si>
  <si>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</si>
  <si>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</si>
  <si>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</si>
  <si>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</si>
  <si>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</si>
  <si>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</si>
  <si>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</si>
  <si>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</si>
  <si>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</si>
  <si>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</si>
  <si>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</si>
  <si>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</si>
  <si>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</si>
  <si>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</si>
  <si>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</si>
  <si>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</si>
  <si>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</si>
  <si>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</si>
  <si>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</si>
  <si>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</si>
  <si>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</si>
  <si>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</si>
  <si>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</si>
  <si>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</si>
  <si>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</si>
  <si>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</si>
  <si>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</si>
  <si>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</si>
  <si>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</si>
  <si>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</si>
  <si>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</si>
  <si>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</si>
  <si>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</si>
  <si>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</si>
  <si>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</si>
  <si>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</si>
  <si>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</si>
  <si>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</si>
  <si>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</si>
  <si>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</si>
  <si>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</si>
  <si>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</si>
  <si>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</si>
  <si>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</si>
  <si>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</si>
  <si>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</si>
  <si>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</si>
  <si>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</si>
  <si>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</si>
  <si>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</si>
  <si>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</si>
  <si>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</si>
  <si>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</si>
  <si>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</si>
  <si>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</si>
  <si>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</si>
  <si>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</si>
  <si>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</si>
  <si>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</si>
  <si>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</si>
  <si>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</si>
  <si>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</si>
  <si>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</si>
  <si>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</si>
  <si>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</si>
  <si>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</si>
  <si>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</si>
  <si>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</si>
  <si>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</si>
  <si>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</si>
  <si>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</si>
  <si>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</si>
  <si>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</si>
  <si>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</si>
  <si>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</si>
  <si>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</si>
  <si>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</si>
  <si>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</si>
  <si>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</si>
  <si>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</si>
  <si>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</si>
  <si>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</si>
  <si>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</si>
  <si>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</si>
  <si>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</si>
  <si>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</si>
  <si>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</si>
  <si>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</si>
  <si>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</si>
  <si>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</si>
  <si>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</si>
  <si>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</si>
  <si>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</si>
  <si>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</si>
  <si>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</si>
  <si>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</si>
  <si>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</si>
  <si>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</si>
  <si>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</si>
  <si>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</si>
  <si>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</si>
  <si>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</si>
  <si>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</si>
  <si>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</si>
  <si>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</si>
  <si>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</si>
  <si>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</si>
  <si>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</si>
  <si>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</si>
  <si>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</si>
  <si>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</si>
  <si>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</si>
  <si>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</si>
  <si>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</si>
  <si>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</si>
  <si>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</si>
  <si>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</si>
  <si>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</si>
  <si>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</si>
  <si>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</si>
  <si>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</si>
  <si>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</si>
  <si>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</si>
  <si>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</si>
  <si>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</si>
  <si>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</si>
  <si>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</si>
  <si>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</si>
  <si>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</si>
  <si>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</si>
  <si>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</si>
  <si>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</si>
  <si>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</si>
  <si>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</si>
  <si>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</si>
  <si>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</si>
  <si>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</si>
  <si>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</si>
  <si>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</si>
  <si>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</si>
  <si>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</si>
  <si>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</si>
  <si>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</si>
  <si>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</si>
  <si>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</si>
  <si>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</si>
  <si>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</si>
  <si>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</si>
  <si>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</si>
  <si>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</si>
  <si>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</si>
  <si>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</si>
  <si>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</si>
  <si>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</si>
  <si>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</si>
  <si>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</si>
  <si>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</si>
  <si>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</si>
  <si>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</si>
  <si>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</si>
  <si>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</si>
  <si>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</si>
  <si>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</si>
  <si>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</si>
  <si>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</si>
  <si>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</si>
  <si>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</si>
  <si>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</si>
  <si>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</si>
  <si>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</si>
  <si>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</si>
  <si>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</si>
  <si>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</si>
  <si>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</si>
  <si>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</si>
  <si>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</si>
  <si>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</si>
  <si>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</si>
  <si>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</si>
  <si>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</si>
  <si>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</si>
  <si>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</si>
  <si>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</si>
  <si>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</si>
  <si>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</si>
  <si>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</si>
  <si>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</si>
  <si>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</si>
  <si>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</si>
  <si>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</si>
  <si>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</si>
  <si>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</si>
  <si>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</si>
  <si>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</si>
  <si>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</si>
  <si>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</si>
  <si>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</si>
  <si>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</si>
  <si>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</si>
  <si>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</si>
  <si>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</si>
  <si>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</si>
  <si>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</si>
  <si>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</si>
  <si>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</si>
  <si>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</si>
  <si>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</si>
  <si>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</si>
  <si>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</si>
  <si>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</si>
  <si>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</si>
  <si>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</si>
  <si>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</si>
  <si>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</si>
  <si>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</si>
  <si>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</si>
  <si>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</si>
  <si>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</si>
  <si>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</si>
  <si>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</si>
  <si>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</si>
  <si>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</si>
  <si>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</si>
  <si>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</si>
  <si>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</si>
  <si>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</si>
  <si>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</si>
  <si>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</si>
  <si>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</si>
  <si>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</si>
  <si>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</si>
  <si>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</si>
  <si>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</si>
  <si>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</si>
  <si>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</si>
  <si>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</si>
  <si>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</si>
  <si>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</si>
  <si>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</si>
  <si>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</si>
  <si>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</si>
  <si>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</si>
  <si>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</si>
  <si>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</si>
  <si>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</si>
  <si>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</si>
  <si>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</si>
  <si>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</si>
  <si>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</si>
  <si>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</si>
  <si>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</si>
  <si>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</si>
  <si>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</si>
  <si>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</si>
  <si>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</si>
  <si>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</si>
  <si>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</si>
  <si>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</si>
  <si>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</si>
  <si>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</si>
  <si>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</si>
  <si>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</si>
  <si>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</si>
  <si>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</si>
  <si>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</si>
  <si>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</si>
  <si>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</si>
  <si>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</si>
  <si>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</si>
  <si>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</si>
  <si>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</si>
  <si>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</si>
  <si>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</si>
  <si>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</si>
  <si>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</si>
  <si>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</si>
  <si>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</si>
  <si>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</si>
  <si>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</si>
  <si>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</si>
  <si>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</si>
  <si>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</si>
  <si>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</si>
  <si>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</si>
  <si>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</si>
  <si>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</si>
  <si>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</si>
  <si>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</si>
  <si>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</si>
  <si>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</si>
  <si>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</si>
  <si>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</si>
  <si>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</si>
  <si>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</si>
  <si>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</si>
  <si>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</si>
  <si>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</si>
  <si>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</si>
  <si>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</si>
  <si>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</si>
  <si>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</si>
  <si>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</si>
  <si>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</si>
  <si>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</si>
  <si>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</si>
  <si>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</si>
  <si>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</si>
  <si>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</si>
  <si>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</si>
  <si>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</si>
  <si>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</si>
  <si>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</si>
  <si>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</si>
  <si>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</si>
  <si>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</si>
  <si>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</si>
  <si>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</si>
  <si>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</si>
  <si>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</si>
  <si>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</si>
  <si>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</si>
  <si>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</si>
  <si>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</si>
  <si>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</si>
  <si>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</si>
  <si>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</si>
  <si>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</si>
  <si>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</si>
  <si>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</si>
  <si>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</si>
  <si>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</si>
  <si>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</si>
  <si>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</si>
  <si>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</si>
  <si>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</si>
  <si>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</si>
  <si>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</si>
  <si>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</si>
  <si>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</si>
  <si>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</si>
  <si>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</si>
  <si>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</si>
  <si>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</si>
  <si>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</si>
  <si>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</si>
  <si>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</si>
  <si>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</si>
  <si>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</si>
  <si>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</si>
  <si>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</si>
  <si>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</si>
  <si>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</si>
  <si>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</si>
  <si>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</si>
  <si>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</si>
  <si>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</si>
  <si>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</si>
  <si>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</si>
  <si>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</si>
  <si>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</si>
  <si>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</si>
  <si>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</si>
  <si>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</si>
  <si>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</si>
  <si>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</si>
  <si>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</si>
  <si>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</si>
  <si>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</si>
  <si>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</si>
  <si>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</si>
  <si>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</si>
  <si>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</si>
  <si>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</si>
  <si>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</si>
  <si>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</si>
  <si>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</si>
  <si>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</si>
  <si>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</si>
  <si>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Transferuri pentru stimulentul de risc</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</si>
  <si>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</si>
  <si>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</si>
  <si>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</si>
  <si>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</si>
  <si>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</si>
  <si>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</si>
  <si>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</si>
  <si>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</si>
  <si>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</si>
  <si>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</si>
  <si>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</si>
  <si>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</si>
  <si>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</si>
  <si>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</si>
  <si>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</si>
  <si>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</si>
  <si>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</si>
  <si>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</si>
  <si>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</si>
  <si>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</si>
  <si>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</si>
  <si>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</si>
  <si>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</si>
  <si>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</si>
  <si>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</si>
  <si>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</si>
  <si>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</si>
  <si>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</si>
  <si>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</si>
  <si>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</si>
  <si>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</si>
  <si>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</si>
  <si>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</si>
  <si>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</si>
  <si>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</si>
  <si>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</si>
  <si>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</si>
  <si>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</si>
  <si>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</si>
  <si>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</si>
  <si>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</si>
  <si>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</si>
  <si>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</si>
  <si>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</si>
  <si>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</si>
  <si>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</si>
  <si>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</si>
  <si>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</si>
  <si>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CONT DE EXECUTIE VENITURI OCTOMBRIE 2020</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</si>
  <si>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</si>
  <si>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</si>
  <si>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</si>
  <si>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</si>
  <si>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</si>
  <si>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</si>
  <si>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</si>
  <si>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</si>
  <si>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</si>
  <si>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</si>
  <si>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</si>
  <si>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</si>
  <si>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CONT DE EXECUTIE CHELTUIELI OCTOMBRIE  2020</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</si>
  <si>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</si>
  <si>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</si>
  <si>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</si>
  <si>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</si>
  <si>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</si>
  <si>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</si>
  <si>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</si>
  <si>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</si>
  <si>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</si>
  <si>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</si>
  <si>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</si>
  <si>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</si>
  <si>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 xml:space="preserve">      Director General</t>
  </si>
  <si>
    <t>Ec. Arcaleanu Marius-Marian</t>
  </si>
  <si>
    <t>Director Economic</t>
  </si>
  <si>
    <t>Ec. Hostinariu Monica</t>
  </si>
</sst>
</file>

<file path=xl/styles.xml><?xml version="1.0" encoding="utf-8"?>
<styleSheet xmlns="http://schemas.openxmlformats.org/spreadsheetml/2006/main">
  <numFmts count="2">
    <numFmt numFmtId="164" formatCode="#,##0.00_ ;[Red]\-#,##0.00\ "/>
    <numFmt numFmtId="165" formatCode="#,##0.0"/>
  </numFmts>
  <fonts count="20">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0" fontId="18" fillId="0" borderId="0" xfId="1" applyFont="1" applyFill="1"/>
    <xf numFmtId="0" fontId="19" fillId="0" borderId="0" xfId="1" applyFont="1" applyFill="1"/>
    <xf numFmtId="4" fontId="18" fillId="0" borderId="0" xfId="1" applyNumberFormat="1" applyFont="1" applyFill="1"/>
    <xf numFmtId="4" fontId="19" fillId="0" borderId="0" xfId="1" applyNumberFormat="1" applyFont="1" applyFill="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Q106"/>
  <sheetViews>
    <sheetView tabSelected="1" zoomScaleNormal="100" workbookViewId="0">
      <pane xSplit="4" ySplit="6" topLeftCell="F96" activePane="bottomRight" state="frozen"/>
      <selection activeCell="C79" sqref="C79:E79"/>
      <selection pane="topRight" activeCell="C79" sqref="C79:E79"/>
      <selection pane="bottomLeft" activeCell="C79" sqref="C79:E79"/>
      <selection pane="bottomRight" activeCell="F104" sqref="F104:G105"/>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7109375" style="56" customWidth="1"/>
    <col min="9" max="9" width="9.28515625" style="56" customWidth="1"/>
    <col min="10" max="10" width="10.28515625" style="56" customWidth="1"/>
    <col min="11" max="11" width="9.85546875" style="56" customWidth="1"/>
    <col min="12" max="12" width="10.7109375" style="56" customWidth="1"/>
    <col min="13" max="13" width="10" style="56" customWidth="1"/>
    <col min="14" max="14" width="10.28515625" style="56" customWidth="1"/>
    <col min="15" max="15" width="9.5703125" style="56" customWidth="1"/>
    <col min="16" max="16" width="10.7109375" style="56" customWidth="1"/>
    <col min="17" max="17" width="10.140625" style="56" bestFit="1" customWidth="1"/>
    <col min="18" max="18" width="10.5703125" style="56" customWidth="1"/>
    <col min="19" max="19" width="10" style="56" customWidth="1"/>
    <col min="20" max="20" width="10.85546875" style="56" customWidth="1"/>
    <col min="21" max="21" width="10.140625" style="56" customWidth="1"/>
    <col min="22" max="22" width="9.7109375" style="56" customWidth="1"/>
    <col min="23" max="23" width="10.85546875" style="56" customWidth="1"/>
    <col min="24" max="24" width="11.140625" style="56" customWidth="1"/>
    <col min="25" max="25" width="9.140625" style="56"/>
    <col min="26" max="26" width="10.5703125" style="56" customWidth="1"/>
    <col min="27" max="27" width="9.85546875" style="56" customWidth="1"/>
    <col min="28" max="28" width="10.85546875" style="56" customWidth="1"/>
    <col min="29" max="29" width="10.28515625" style="56" customWidth="1"/>
    <col min="30" max="30" width="8.5703125" style="56" customWidth="1"/>
    <col min="31" max="31" width="10.42578125" style="56" customWidth="1"/>
    <col min="32" max="33" width="9.85546875" style="56" customWidth="1"/>
    <col min="34" max="34" width="9.28515625" style="56" customWidth="1"/>
    <col min="35" max="35" width="9" style="56" customWidth="1"/>
    <col min="36" max="36" width="10.42578125" style="56" customWidth="1"/>
    <col min="37" max="37" width="11.28515625" style="56" customWidth="1"/>
    <col min="38" max="38" width="9.85546875" style="56" customWidth="1"/>
    <col min="39" max="39" width="10.42578125" style="56" customWidth="1"/>
    <col min="40" max="40" width="9.7109375" style="56" customWidth="1"/>
    <col min="41" max="41" width="11.140625" style="56" customWidth="1"/>
    <col min="42" max="42" width="10.42578125" style="56" customWidth="1"/>
    <col min="43" max="43" width="10" style="56" customWidth="1"/>
    <col min="44" max="44" width="10.140625" style="56" customWidth="1"/>
    <col min="45" max="45" width="10.7109375" style="56" customWidth="1"/>
    <col min="46" max="46" width="11.140625" style="56" customWidth="1"/>
    <col min="47" max="47" width="9.5703125" style="56" customWidth="1"/>
    <col min="48" max="48" width="11.28515625" style="56" customWidth="1"/>
    <col min="49" max="49" width="11" style="56" customWidth="1"/>
    <col min="50" max="50" width="9.85546875" style="56" customWidth="1"/>
    <col min="51" max="51" width="10.7109375" style="56" customWidth="1"/>
    <col min="52" max="52" width="10.28515625" style="56" customWidth="1"/>
    <col min="53" max="53" width="10.5703125" style="56" customWidth="1"/>
    <col min="54" max="54" width="9.5703125" style="56" customWidth="1"/>
    <col min="55" max="55" width="8.42578125" style="56" customWidth="1"/>
    <col min="56" max="56" width="10.7109375" style="56" customWidth="1"/>
    <col min="57" max="57" width="10.140625" style="56" customWidth="1"/>
    <col min="58" max="58" width="10.7109375" style="56" customWidth="1"/>
    <col min="59" max="59" width="9.85546875" style="56" customWidth="1"/>
    <col min="60" max="60" width="9.7109375" style="56" customWidth="1"/>
    <col min="61" max="61" width="10" style="56" customWidth="1"/>
    <col min="62" max="62" width="11.42578125" style="56" customWidth="1"/>
    <col min="63" max="63" width="10" style="56" customWidth="1"/>
    <col min="64" max="64" width="9.7109375" style="56" customWidth="1"/>
    <col min="65" max="65" width="10" style="56" customWidth="1"/>
    <col min="66" max="66" width="10.7109375" style="56" customWidth="1"/>
    <col min="67" max="67" width="9.28515625" style="56" customWidth="1"/>
    <col min="68" max="68" width="10.7109375" style="56" customWidth="1"/>
    <col min="69" max="69" width="10.140625" style="56" customWidth="1"/>
    <col min="70" max="70" width="10.85546875" style="56" customWidth="1"/>
    <col min="71" max="71" width="11.140625" style="56" customWidth="1"/>
    <col min="72" max="74" width="10.28515625" style="56" customWidth="1"/>
    <col min="75" max="75" width="9.5703125" style="56" customWidth="1"/>
    <col min="76" max="76" width="10.28515625" style="56" customWidth="1"/>
    <col min="77" max="77" width="9.5703125" style="56" customWidth="1"/>
    <col min="78" max="78" width="10.140625" style="56" customWidth="1"/>
    <col min="79" max="79" width="8.85546875" style="56" customWidth="1"/>
    <col min="80" max="80" width="9.42578125" style="56" customWidth="1"/>
    <col min="81" max="81" width="10.28515625" style="56" customWidth="1"/>
    <col min="82" max="82" width="9.85546875" style="56" customWidth="1"/>
    <col min="83" max="83" width="9.5703125" style="56" customWidth="1"/>
    <col min="84" max="84" width="9" style="56" customWidth="1"/>
    <col min="85" max="85" width="9.7109375" style="56" customWidth="1"/>
    <col min="86" max="87" width="10.42578125" style="56" customWidth="1"/>
    <col min="88" max="88" width="10.140625" style="56" customWidth="1"/>
    <col min="89" max="89" width="10.28515625" style="56" customWidth="1"/>
    <col min="90" max="90" width="11.5703125" style="56" customWidth="1"/>
    <col min="91" max="92" width="11.140625" style="56" customWidth="1"/>
    <col min="93" max="93" width="9.85546875" style="56" customWidth="1"/>
    <col min="94" max="94" width="8.5703125" style="56" customWidth="1"/>
    <col min="95" max="95" width="10.28515625" style="56" customWidth="1"/>
    <col min="96" max="96" width="10" style="56" customWidth="1"/>
    <col min="97" max="97" width="9.85546875" style="56" customWidth="1"/>
    <col min="98" max="98" width="10.140625" style="56" customWidth="1"/>
    <col min="99" max="99" width="11.7109375" style="56" customWidth="1"/>
    <col min="100" max="100" width="8.140625" style="56" customWidth="1"/>
    <col min="101" max="101" width="8.5703125" style="56" customWidth="1"/>
    <col min="102" max="102" width="10.140625" style="56" customWidth="1"/>
    <col min="103" max="103" width="11.7109375" style="56" customWidth="1"/>
    <col min="104" max="104" width="9.5703125" style="56" customWidth="1"/>
    <col min="105" max="105" width="9.42578125" style="56" customWidth="1"/>
    <col min="106" max="106" width="12.28515625" style="56" customWidth="1"/>
    <col min="107" max="107" width="11.42578125" style="56" customWidth="1"/>
    <col min="108" max="108" width="11.5703125" style="56" customWidth="1"/>
    <col min="109" max="109" width="11.42578125" style="56" customWidth="1"/>
    <col min="110" max="110" width="14.28515625" style="56" customWidth="1"/>
    <col min="111" max="111" width="10.5703125" style="56" customWidth="1"/>
    <col min="112" max="112" width="11.7109375" style="56" bestFit="1" customWidth="1"/>
    <col min="113" max="113" width="11" style="56" customWidth="1"/>
    <col min="114" max="114" width="12" style="56" customWidth="1"/>
    <col min="115" max="115" width="10.85546875" style="56" customWidth="1"/>
    <col min="116" max="116" width="11.5703125" style="56" customWidth="1"/>
    <col min="117" max="117" width="9.85546875" style="56" customWidth="1"/>
    <col min="118" max="118" width="10.5703125" style="56" customWidth="1"/>
    <col min="119" max="120" width="9.140625" style="56"/>
    <col min="121" max="121" width="10.5703125" style="56" customWidth="1"/>
    <col min="122" max="122" width="9.85546875" style="56" customWidth="1"/>
    <col min="123" max="123" width="10.140625" style="56" customWidth="1"/>
    <col min="124" max="125" width="9.140625" style="56"/>
    <col min="126" max="126" width="10.5703125" style="56" customWidth="1"/>
    <col min="127" max="127" width="10" style="56" customWidth="1"/>
    <col min="128" max="128" width="9.85546875" style="56" customWidth="1"/>
    <col min="129" max="130" width="9.140625" style="56"/>
    <col min="131" max="131" width="10.42578125" style="56" customWidth="1"/>
    <col min="132" max="132" width="9.7109375" style="56" customWidth="1"/>
    <col min="133" max="133" width="10" style="56" customWidth="1"/>
    <col min="134" max="135" width="9.140625" style="56"/>
    <col min="136" max="136" width="10.140625" style="56" customWidth="1"/>
    <col min="137" max="137" width="12.7109375" style="56" bestFit="1" customWidth="1"/>
    <col min="138" max="149" width="9.140625" style="56"/>
    <col min="150" max="16384" width="9.140625" style="5"/>
  </cols>
  <sheetData>
    <row r="1" spans="1:149" ht="20.25">
      <c r="B1" s="54" t="s">
        <v>470</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row>
    <row r="2" spans="1:149"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row>
    <row r="3" spans="1:149">
      <c r="A3" s="58"/>
      <c r="B3" s="59"/>
      <c r="C3" s="59"/>
      <c r="D3" s="6"/>
      <c r="E3" s="6"/>
      <c r="F3" s="6"/>
      <c r="G3" s="6"/>
      <c r="EF3" s="60"/>
    </row>
    <row r="4" spans="1:149" ht="12.75" customHeight="1">
      <c r="B4" s="56"/>
      <c r="C4" s="56"/>
      <c r="D4" s="6"/>
      <c r="E4" s="6"/>
      <c r="F4" s="6"/>
      <c r="G4" s="99" t="s">
        <v>0</v>
      </c>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7"/>
      <c r="DI4" s="107"/>
      <c r="DJ4" s="107"/>
      <c r="DK4" s="107"/>
      <c r="DL4" s="107"/>
      <c r="DM4" s="106"/>
      <c r="DN4" s="106"/>
      <c r="DO4" s="106"/>
      <c r="DP4" s="106"/>
      <c r="DQ4" s="106"/>
      <c r="DR4" s="106"/>
      <c r="DS4" s="106"/>
      <c r="DT4" s="106"/>
      <c r="DU4" s="106"/>
      <c r="DV4" s="106"/>
      <c r="DW4" s="106"/>
      <c r="DX4" s="106"/>
      <c r="DY4" s="106"/>
      <c r="DZ4" s="106"/>
      <c r="EA4" s="106"/>
      <c r="EB4" s="106"/>
      <c r="EC4" s="106"/>
      <c r="ED4" s="106"/>
      <c r="EE4" s="106"/>
      <c r="EF4" s="106"/>
    </row>
    <row r="5" spans="1:149"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row>
    <row r="6" spans="1:149"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4"/>
      <c r="EH6" s="4"/>
      <c r="EI6" s="4"/>
      <c r="EJ6" s="4"/>
      <c r="EK6" s="4"/>
      <c r="EL6" s="4"/>
      <c r="EM6" s="4"/>
      <c r="EN6" s="4"/>
      <c r="EO6" s="4"/>
      <c r="EP6" s="4"/>
      <c r="EQ6" s="4"/>
      <c r="ER6" s="4"/>
      <c r="ES6" s="4"/>
    </row>
    <row r="7" spans="1:149">
      <c r="A7" s="65" t="s">
        <v>8</v>
      </c>
      <c r="B7" s="66" t="s">
        <v>9</v>
      </c>
      <c r="C7" s="86">
        <f>+C8+C64+C101+C91+C88</f>
        <v>0</v>
      </c>
      <c r="D7" s="86">
        <f t="shared" ref="D7:G7" si="0">+D8+D64+D101+D91+D88</f>
        <v>330835530</v>
      </c>
      <c r="E7" s="86">
        <f t="shared" si="0"/>
        <v>0</v>
      </c>
      <c r="F7" s="86">
        <f t="shared" si="0"/>
        <v>197727239</v>
      </c>
      <c r="G7" s="86">
        <f t="shared" si="0"/>
        <v>19623421</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6"/>
      <c r="EH7" s="6"/>
    </row>
    <row r="8" spans="1:149">
      <c r="A8" s="65" t="s">
        <v>10</v>
      </c>
      <c r="B8" s="66" t="s">
        <v>11</v>
      </c>
      <c r="C8" s="86">
        <f>+C14+C51+C9</f>
        <v>0</v>
      </c>
      <c r="D8" s="86">
        <f t="shared" ref="D8:G8" si="1">+D14+D51+D9</f>
        <v>246013000</v>
      </c>
      <c r="E8" s="86">
        <f t="shared" si="1"/>
        <v>0</v>
      </c>
      <c r="F8" s="86">
        <f t="shared" si="1"/>
        <v>197385615</v>
      </c>
      <c r="G8" s="86">
        <f t="shared" si="1"/>
        <v>19855664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6"/>
      <c r="EH8" s="6"/>
    </row>
    <row r="9" spans="1:149">
      <c r="A9" s="65" t="s">
        <v>12</v>
      </c>
      <c r="B9" s="66" t="s">
        <v>13</v>
      </c>
      <c r="C9" s="86">
        <f>+C10+C11+C12+C13</f>
        <v>0</v>
      </c>
      <c r="D9" s="86">
        <f t="shared" ref="D9:G9" si="2">+D10+D11+D12+D13</f>
        <v>0</v>
      </c>
      <c r="E9" s="86">
        <f t="shared" si="2"/>
        <v>0</v>
      </c>
      <c r="F9" s="86">
        <f t="shared" si="2"/>
        <v>0</v>
      </c>
      <c r="G9" s="86">
        <f t="shared" si="2"/>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6"/>
      <c r="EH9" s="6"/>
    </row>
    <row r="10" spans="1:149"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6"/>
      <c r="EH10" s="6"/>
    </row>
    <row r="11" spans="1:14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6"/>
      <c r="EH11" s="6"/>
    </row>
    <row r="12" spans="1:14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6"/>
      <c r="EH12" s="6"/>
    </row>
    <row r="13" spans="1:14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6"/>
      <c r="EH13" s="6"/>
    </row>
    <row r="14" spans="1:149">
      <c r="A14" s="65" t="s">
        <v>22</v>
      </c>
      <c r="B14" s="66" t="s">
        <v>23</v>
      </c>
      <c r="C14" s="86">
        <f>+C15+C27</f>
        <v>0</v>
      </c>
      <c r="D14" s="86">
        <f t="shared" ref="D14:G14" si="3">+D15+D27</f>
        <v>245771000</v>
      </c>
      <c r="E14" s="86">
        <f t="shared" si="3"/>
        <v>0</v>
      </c>
      <c r="F14" s="86">
        <f t="shared" si="3"/>
        <v>197196050</v>
      </c>
      <c r="G14" s="86">
        <f t="shared" si="3"/>
        <v>19834664</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6"/>
      <c r="EH14" s="6"/>
    </row>
    <row r="15" spans="1:149">
      <c r="A15" s="65" t="s">
        <v>24</v>
      </c>
      <c r="B15" s="66" t="s">
        <v>25</v>
      </c>
      <c r="C15" s="86">
        <f>+C16+C23+C26</f>
        <v>0</v>
      </c>
      <c r="D15" s="86">
        <f t="shared" ref="D15:G15" si="4">+D16+D23+D26</f>
        <v>10575000</v>
      </c>
      <c r="E15" s="86">
        <f t="shared" si="4"/>
        <v>0</v>
      </c>
      <c r="F15" s="86">
        <f>+F16+F23+F26</f>
        <v>9358936</v>
      </c>
      <c r="G15" s="86">
        <f t="shared" si="4"/>
        <v>923976</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6"/>
      <c r="EH15" s="6"/>
    </row>
    <row r="16" spans="1:149" ht="30">
      <c r="A16" s="65" t="s">
        <v>26</v>
      </c>
      <c r="B16" s="66" t="s">
        <v>27</v>
      </c>
      <c r="C16" s="86">
        <f>C17+C18+C20+C21+C22+C19</f>
        <v>0</v>
      </c>
      <c r="D16" s="86">
        <v>223000</v>
      </c>
      <c r="E16" s="86">
        <f t="shared" ref="E16:G16" si="5">E17+E18+E20+E21+E22+E19</f>
        <v>0</v>
      </c>
      <c r="F16" s="86">
        <f t="shared" si="5"/>
        <v>254808</v>
      </c>
      <c r="G16" s="86">
        <f t="shared" si="5"/>
        <v>9394</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6"/>
      <c r="EH16" s="6"/>
    </row>
    <row r="17" spans="1:173" s="56" customFormat="1" ht="30">
      <c r="A17" s="67" t="s">
        <v>28</v>
      </c>
      <c r="B17" s="68" t="s">
        <v>29</v>
      </c>
      <c r="C17" s="45"/>
      <c r="D17" s="86"/>
      <c r="E17" s="86"/>
      <c r="F17" s="45">
        <v>254808</v>
      </c>
      <c r="G17" s="45">
        <v>9394</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6"/>
      <c r="EH17" s="6"/>
      <c r="ET17" s="5"/>
      <c r="EU17" s="5"/>
      <c r="EV17" s="5"/>
      <c r="EW17" s="5"/>
      <c r="EX17" s="5"/>
      <c r="EY17" s="5"/>
      <c r="EZ17" s="5"/>
      <c r="FA17" s="5"/>
      <c r="FB17" s="5"/>
      <c r="FC17" s="5"/>
      <c r="FD17" s="5"/>
      <c r="FE17" s="5"/>
      <c r="FF17" s="5"/>
      <c r="FG17" s="5"/>
      <c r="FH17" s="5"/>
      <c r="FI17" s="5"/>
      <c r="FJ17" s="5"/>
      <c r="FK17" s="5"/>
      <c r="FL17" s="5"/>
      <c r="FM17" s="5"/>
      <c r="FN17" s="5"/>
      <c r="FO17" s="5"/>
      <c r="FP17" s="5"/>
      <c r="FQ17" s="5"/>
    </row>
    <row r="18" spans="1:173"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6"/>
      <c r="EH18" s="6"/>
      <c r="ET18" s="5"/>
      <c r="EU18" s="5"/>
      <c r="EV18" s="5"/>
      <c r="EW18" s="5"/>
      <c r="EX18" s="5"/>
      <c r="EY18" s="5"/>
      <c r="EZ18" s="5"/>
      <c r="FA18" s="5"/>
      <c r="FB18" s="5"/>
      <c r="FC18" s="5"/>
      <c r="FD18" s="5"/>
      <c r="FE18" s="5"/>
      <c r="FF18" s="5"/>
      <c r="FG18" s="5"/>
      <c r="FH18" s="5"/>
      <c r="FI18" s="5"/>
      <c r="FJ18" s="5"/>
      <c r="FK18" s="5"/>
      <c r="FL18" s="5"/>
      <c r="FM18" s="5"/>
      <c r="FN18" s="5"/>
      <c r="FO18" s="5"/>
      <c r="FP18" s="5"/>
      <c r="FQ18" s="5"/>
    </row>
    <row r="19" spans="1:173"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6"/>
      <c r="EH19" s="6"/>
      <c r="ET19" s="5"/>
      <c r="EU19" s="5"/>
      <c r="EV19" s="5"/>
      <c r="EW19" s="5"/>
      <c r="EX19" s="5"/>
      <c r="EY19" s="5"/>
      <c r="EZ19" s="5"/>
      <c r="FA19" s="5"/>
      <c r="FB19" s="5"/>
      <c r="FC19" s="5"/>
      <c r="FD19" s="5"/>
      <c r="FE19" s="5"/>
      <c r="FF19" s="5"/>
      <c r="FG19" s="5"/>
      <c r="FH19" s="5"/>
      <c r="FI19" s="5"/>
      <c r="FJ19" s="5"/>
      <c r="FK19" s="5"/>
      <c r="FL19" s="5"/>
      <c r="FM19" s="5"/>
      <c r="FN19" s="5"/>
      <c r="FO19" s="5"/>
      <c r="FP19" s="5"/>
      <c r="FQ19" s="5"/>
    </row>
    <row r="20" spans="1:173"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6"/>
      <c r="EH20" s="6"/>
      <c r="ET20" s="5"/>
      <c r="EU20" s="5"/>
      <c r="EV20" s="5"/>
      <c r="EW20" s="5"/>
      <c r="EX20" s="5"/>
      <c r="EY20" s="5"/>
      <c r="EZ20" s="5"/>
      <c r="FA20" s="5"/>
      <c r="FB20" s="5"/>
      <c r="FC20" s="5"/>
      <c r="FD20" s="5"/>
      <c r="FE20" s="5"/>
      <c r="FF20" s="5"/>
      <c r="FG20" s="5"/>
      <c r="FH20" s="5"/>
      <c r="FI20" s="5"/>
      <c r="FJ20" s="5"/>
      <c r="FK20" s="5"/>
      <c r="FL20" s="5"/>
      <c r="FM20" s="5"/>
      <c r="FN20" s="5"/>
      <c r="FO20" s="5"/>
      <c r="FP20" s="5"/>
      <c r="FQ20" s="5"/>
    </row>
    <row r="21" spans="1:173"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6"/>
      <c r="EH21" s="6"/>
      <c r="ET21" s="5"/>
      <c r="EU21" s="5"/>
      <c r="EV21" s="5"/>
      <c r="EW21" s="5"/>
      <c r="EX21" s="5"/>
      <c r="EY21" s="5"/>
      <c r="EZ21" s="5"/>
      <c r="FA21" s="5"/>
      <c r="FB21" s="5"/>
      <c r="FC21" s="5"/>
      <c r="FD21" s="5"/>
      <c r="FE21" s="5"/>
      <c r="FF21" s="5"/>
      <c r="FG21" s="5"/>
      <c r="FH21" s="5"/>
      <c r="FI21" s="5"/>
      <c r="FJ21" s="5"/>
      <c r="FK21" s="5"/>
      <c r="FL21" s="5"/>
      <c r="FM21" s="5"/>
      <c r="FN21" s="5"/>
      <c r="FO21" s="5"/>
      <c r="FP21" s="5"/>
      <c r="FQ21" s="5"/>
    </row>
    <row r="22" spans="1:173"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6"/>
      <c r="EH22" s="6"/>
      <c r="ET22" s="5"/>
      <c r="EU22" s="5"/>
      <c r="EV22" s="5"/>
      <c r="EW22" s="5"/>
      <c r="EX22" s="5"/>
      <c r="EY22" s="5"/>
      <c r="EZ22" s="5"/>
      <c r="FA22" s="5"/>
      <c r="FB22" s="5"/>
      <c r="FC22" s="5"/>
      <c r="FD22" s="5"/>
      <c r="FE22" s="5"/>
      <c r="FF22" s="5"/>
      <c r="FG22" s="5"/>
      <c r="FH22" s="5"/>
      <c r="FI22" s="5"/>
      <c r="FJ22" s="5"/>
      <c r="FK22" s="5"/>
      <c r="FL22" s="5"/>
      <c r="FM22" s="5"/>
      <c r="FN22" s="5"/>
      <c r="FO22" s="5"/>
      <c r="FP22" s="5"/>
      <c r="FQ22" s="5"/>
    </row>
    <row r="23" spans="1:173" s="56" customFormat="1" ht="17.25">
      <c r="A23" s="65" t="s">
        <v>40</v>
      </c>
      <c r="B23" s="70" t="s">
        <v>41</v>
      </c>
      <c r="C23" s="86">
        <f>C24+C25</f>
        <v>0</v>
      </c>
      <c r="D23" s="86">
        <f t="shared" ref="D23:G23" si="6">D24+D25</f>
        <v>21000</v>
      </c>
      <c r="E23" s="86">
        <f t="shared" si="6"/>
        <v>0</v>
      </c>
      <c r="F23" s="86">
        <f t="shared" si="6"/>
        <v>28568</v>
      </c>
      <c r="G23" s="86">
        <f t="shared" si="6"/>
        <v>1383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6"/>
      <c r="EH23" s="6"/>
      <c r="ET23" s="5"/>
      <c r="EU23" s="5"/>
      <c r="EV23" s="5"/>
      <c r="EW23" s="5"/>
      <c r="EX23" s="5"/>
      <c r="EY23" s="5"/>
      <c r="EZ23" s="5"/>
      <c r="FA23" s="5"/>
      <c r="FB23" s="5"/>
      <c r="FC23" s="5"/>
      <c r="FD23" s="5"/>
      <c r="FE23" s="5"/>
      <c r="FF23" s="5"/>
      <c r="FG23" s="5"/>
      <c r="FH23" s="5"/>
      <c r="FI23" s="5"/>
      <c r="FJ23" s="5"/>
      <c r="FK23" s="5"/>
      <c r="FL23" s="5"/>
      <c r="FM23" s="5"/>
      <c r="FN23" s="5"/>
      <c r="FO23" s="5"/>
      <c r="FP23" s="5"/>
      <c r="FQ23" s="5"/>
    </row>
    <row r="24" spans="1:173" s="56" customFormat="1" ht="33">
      <c r="A24" s="67" t="s">
        <v>42</v>
      </c>
      <c r="B24" s="69" t="s">
        <v>43</v>
      </c>
      <c r="C24" s="45"/>
      <c r="D24" s="86">
        <v>21000</v>
      </c>
      <c r="E24" s="86"/>
      <c r="F24" s="45">
        <v>28479</v>
      </c>
      <c r="G24" s="45">
        <v>1383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6"/>
      <c r="EH24" s="6"/>
      <c r="ET24" s="5"/>
      <c r="EU24" s="5"/>
      <c r="EV24" s="5"/>
      <c r="EW24" s="5"/>
      <c r="EX24" s="5"/>
      <c r="EY24" s="5"/>
      <c r="EZ24" s="5"/>
      <c r="FA24" s="5"/>
      <c r="FB24" s="5"/>
      <c r="FC24" s="5"/>
      <c r="FD24" s="5"/>
      <c r="FE24" s="5"/>
      <c r="FF24" s="5"/>
      <c r="FG24" s="5"/>
      <c r="FH24" s="5"/>
      <c r="FI24" s="5"/>
      <c r="FJ24" s="5"/>
      <c r="FK24" s="5"/>
      <c r="FL24" s="5"/>
      <c r="FM24" s="5"/>
      <c r="FN24" s="5"/>
      <c r="FO24" s="5"/>
      <c r="FP24" s="5"/>
      <c r="FQ24" s="5"/>
    </row>
    <row r="25" spans="1:173" s="56" customFormat="1" ht="33">
      <c r="A25" s="67" t="s">
        <v>44</v>
      </c>
      <c r="B25" s="69" t="s">
        <v>45</v>
      </c>
      <c r="C25" s="45"/>
      <c r="D25" s="86"/>
      <c r="E25" s="86"/>
      <c r="F25" s="45">
        <v>89</v>
      </c>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6"/>
      <c r="EH25" s="6"/>
      <c r="ET25" s="5"/>
      <c r="EU25" s="5"/>
      <c r="EV25" s="5"/>
      <c r="EW25" s="5"/>
      <c r="EX25" s="5"/>
      <c r="EY25" s="5"/>
      <c r="EZ25" s="5"/>
      <c r="FA25" s="5"/>
      <c r="FB25" s="5"/>
      <c r="FC25" s="5"/>
      <c r="FD25" s="5"/>
      <c r="FE25" s="5"/>
      <c r="FF25" s="5"/>
      <c r="FG25" s="5"/>
      <c r="FH25" s="5"/>
      <c r="FI25" s="5"/>
      <c r="FJ25" s="5"/>
      <c r="FK25" s="5"/>
      <c r="FL25" s="5"/>
      <c r="FM25" s="5"/>
      <c r="FN25" s="5"/>
      <c r="FO25" s="5"/>
      <c r="FP25" s="5"/>
      <c r="FQ25" s="5"/>
    </row>
    <row r="26" spans="1:173" s="56" customFormat="1" ht="33">
      <c r="A26" s="67" t="s">
        <v>46</v>
      </c>
      <c r="B26" s="69" t="s">
        <v>47</v>
      </c>
      <c r="C26" s="45"/>
      <c r="D26" s="86">
        <v>10331000</v>
      </c>
      <c r="E26" s="86"/>
      <c r="F26" s="45">
        <v>9075560</v>
      </c>
      <c r="G26" s="45">
        <v>913199</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6"/>
      <c r="EH26" s="6"/>
      <c r="ET26" s="5"/>
      <c r="EU26" s="5"/>
      <c r="EV26" s="5"/>
      <c r="EW26" s="5"/>
      <c r="EX26" s="5"/>
      <c r="EY26" s="5"/>
      <c r="EZ26" s="5"/>
      <c r="FA26" s="5"/>
      <c r="FB26" s="5"/>
      <c r="FC26" s="5"/>
      <c r="FD26" s="5"/>
      <c r="FE26" s="5"/>
      <c r="FF26" s="5"/>
      <c r="FG26" s="5"/>
      <c r="FH26" s="5"/>
      <c r="FI26" s="5"/>
      <c r="FJ26" s="5"/>
      <c r="FK26" s="5"/>
      <c r="FL26" s="5"/>
      <c r="FM26" s="5"/>
      <c r="FN26" s="5"/>
      <c r="FO26" s="5"/>
      <c r="FP26" s="5"/>
      <c r="FQ26" s="5"/>
    </row>
    <row r="27" spans="1:173" s="56" customFormat="1">
      <c r="A27" s="65" t="s">
        <v>48</v>
      </c>
      <c r="B27" s="66" t="s">
        <v>49</v>
      </c>
      <c r="C27" s="86">
        <f>C28+C34+C50+C35+C36+C37+C38+C39+C40+C41+C42+C43+C44+C45+C46+C47+C48+C49</f>
        <v>0</v>
      </c>
      <c r="D27" s="86">
        <f t="shared" ref="D27:G27" si="7">D28+D34+D50+D35+D36+D37+D38+D39+D40+D41+D42+D43+D44+D45+D46+D47+D48+D49</f>
        <v>235196000</v>
      </c>
      <c r="E27" s="86">
        <f t="shared" si="7"/>
        <v>0</v>
      </c>
      <c r="F27" s="86">
        <f t="shared" si="7"/>
        <v>187837114</v>
      </c>
      <c r="G27" s="86">
        <f t="shared" si="7"/>
        <v>18910688</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6"/>
      <c r="EH27" s="6"/>
      <c r="ET27" s="5"/>
      <c r="EU27" s="5"/>
      <c r="EV27" s="5"/>
      <c r="EW27" s="5"/>
      <c r="EX27" s="5"/>
      <c r="EY27" s="5"/>
      <c r="EZ27" s="5"/>
      <c r="FA27" s="5"/>
      <c r="FB27" s="5"/>
      <c r="FC27" s="5"/>
      <c r="FD27" s="5"/>
      <c r="FE27" s="5"/>
      <c r="FF27" s="5"/>
      <c r="FG27" s="5"/>
      <c r="FH27" s="5"/>
      <c r="FI27" s="5"/>
      <c r="FJ27" s="5"/>
      <c r="FK27" s="5"/>
      <c r="FL27" s="5"/>
      <c r="FM27" s="5"/>
      <c r="FN27" s="5"/>
      <c r="FO27" s="5"/>
      <c r="FP27" s="5"/>
      <c r="FQ27" s="5"/>
    </row>
    <row r="28" spans="1:173" s="56" customFormat="1">
      <c r="A28" s="65" t="s">
        <v>50</v>
      </c>
      <c r="B28" s="66" t="s">
        <v>51</v>
      </c>
      <c r="C28" s="86">
        <f>C29+C30+C31+C32+C33</f>
        <v>0</v>
      </c>
      <c r="D28" s="86">
        <v>227818000</v>
      </c>
      <c r="E28" s="86">
        <f t="shared" ref="E28:G28" si="8">E29+E30+E31+E32+E33</f>
        <v>0</v>
      </c>
      <c r="F28" s="86">
        <f t="shared" si="8"/>
        <v>182188237</v>
      </c>
      <c r="G28" s="86">
        <f t="shared" si="8"/>
        <v>18518244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6"/>
      <c r="EH28" s="6"/>
      <c r="ET28" s="5"/>
      <c r="EU28" s="5"/>
      <c r="EV28" s="5"/>
      <c r="EW28" s="5"/>
      <c r="EX28" s="5"/>
      <c r="EY28" s="5"/>
      <c r="EZ28" s="5"/>
      <c r="FA28" s="5"/>
      <c r="FB28" s="5"/>
      <c r="FC28" s="5"/>
      <c r="FD28" s="5"/>
      <c r="FE28" s="5"/>
      <c r="FF28" s="5"/>
      <c r="FG28" s="5"/>
      <c r="FH28" s="5"/>
      <c r="FI28" s="5"/>
      <c r="FJ28" s="5"/>
      <c r="FK28" s="5"/>
      <c r="FL28" s="5"/>
      <c r="FM28" s="5"/>
      <c r="FN28" s="5"/>
      <c r="FO28" s="5"/>
      <c r="FP28" s="5"/>
      <c r="FQ28" s="5"/>
    </row>
    <row r="29" spans="1:173" s="56" customFormat="1" ht="30">
      <c r="A29" s="67" t="s">
        <v>52</v>
      </c>
      <c r="B29" s="68" t="s">
        <v>53</v>
      </c>
      <c r="C29" s="45"/>
      <c r="D29" s="86"/>
      <c r="E29" s="86"/>
      <c r="F29" s="45">
        <v>182006178</v>
      </c>
      <c r="G29" s="45">
        <v>18522779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6"/>
      <c r="EH29" s="6"/>
      <c r="ET29" s="5"/>
      <c r="EU29" s="5"/>
      <c r="EV29" s="5"/>
      <c r="EW29" s="5"/>
      <c r="EX29" s="5"/>
      <c r="EY29" s="5"/>
      <c r="EZ29" s="5"/>
      <c r="FA29" s="5"/>
      <c r="FB29" s="5"/>
      <c r="FC29" s="5"/>
      <c r="FD29" s="5"/>
      <c r="FE29" s="5"/>
      <c r="FF29" s="5"/>
      <c r="FG29" s="5"/>
      <c r="FH29" s="5"/>
      <c r="FI29" s="5"/>
      <c r="FJ29" s="5"/>
      <c r="FK29" s="5"/>
      <c r="FL29" s="5"/>
      <c r="FM29" s="5"/>
      <c r="FN29" s="5"/>
      <c r="FO29" s="5"/>
      <c r="FP29" s="5"/>
      <c r="FQ29" s="5"/>
    </row>
    <row r="30" spans="1:173" s="56" customFormat="1" ht="66">
      <c r="A30" s="67" t="s">
        <v>54</v>
      </c>
      <c r="B30" s="69" t="s">
        <v>55</v>
      </c>
      <c r="C30" s="45"/>
      <c r="D30" s="86"/>
      <c r="E30" s="86"/>
      <c r="F30" s="45">
        <v>120659</v>
      </c>
      <c r="G30" s="45">
        <v>-4535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6"/>
      <c r="EH30" s="6"/>
      <c r="ET30" s="5"/>
      <c r="EU30" s="5"/>
      <c r="EV30" s="5"/>
      <c r="EW30" s="5"/>
      <c r="EX30" s="5"/>
      <c r="EY30" s="5"/>
      <c r="EZ30" s="5"/>
      <c r="FA30" s="5"/>
      <c r="FB30" s="5"/>
      <c r="FC30" s="5"/>
      <c r="FD30" s="5"/>
      <c r="FE30" s="5"/>
      <c r="FF30" s="5"/>
      <c r="FG30" s="5"/>
      <c r="FH30" s="5"/>
      <c r="FI30" s="5"/>
      <c r="FJ30" s="5"/>
      <c r="FK30" s="5"/>
      <c r="FL30" s="5"/>
      <c r="FM30" s="5"/>
      <c r="FN30" s="5"/>
      <c r="FO30" s="5"/>
      <c r="FP30" s="5"/>
      <c r="FQ30" s="5"/>
    </row>
    <row r="31" spans="1:173"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6"/>
      <c r="EH31" s="6"/>
      <c r="ET31" s="5"/>
      <c r="EU31" s="5"/>
      <c r="EV31" s="5"/>
      <c r="EW31" s="5"/>
      <c r="EX31" s="5"/>
      <c r="EY31" s="5"/>
      <c r="EZ31" s="5"/>
      <c r="FA31" s="5"/>
      <c r="FB31" s="5"/>
      <c r="FC31" s="5"/>
      <c r="FD31" s="5"/>
      <c r="FE31" s="5"/>
      <c r="FF31" s="5"/>
      <c r="FG31" s="5"/>
      <c r="FH31" s="5"/>
      <c r="FI31" s="5"/>
      <c r="FJ31" s="5"/>
      <c r="FK31" s="5"/>
      <c r="FL31" s="5"/>
      <c r="FM31" s="5"/>
      <c r="FN31" s="5"/>
      <c r="FO31" s="5"/>
      <c r="FP31" s="5"/>
      <c r="FQ31" s="5"/>
    </row>
    <row r="32" spans="1:173" s="56" customFormat="1">
      <c r="A32" s="67" t="s">
        <v>58</v>
      </c>
      <c r="B32" s="68" t="s">
        <v>59</v>
      </c>
      <c r="C32" s="45"/>
      <c r="D32" s="86"/>
      <c r="E32" s="86"/>
      <c r="F32" s="45">
        <v>61400</v>
      </c>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6"/>
      <c r="EH32" s="6"/>
      <c r="ET32" s="5"/>
      <c r="EU32" s="5"/>
      <c r="EV32" s="5"/>
      <c r="EW32" s="5"/>
      <c r="EX32" s="5"/>
      <c r="EY32" s="5"/>
      <c r="EZ32" s="5"/>
      <c r="FA32" s="5"/>
      <c r="FB32" s="5"/>
      <c r="FC32" s="5"/>
      <c r="FD32" s="5"/>
      <c r="FE32" s="5"/>
      <c r="FF32" s="5"/>
      <c r="FG32" s="5"/>
      <c r="FH32" s="5"/>
      <c r="FI32" s="5"/>
      <c r="FJ32" s="5"/>
      <c r="FK32" s="5"/>
      <c r="FL32" s="5"/>
      <c r="FM32" s="5"/>
      <c r="FN32" s="5"/>
      <c r="FO32" s="5"/>
      <c r="FP32" s="5"/>
      <c r="FQ32" s="5"/>
    </row>
    <row r="33" spans="1:173" s="56" customFormat="1">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6"/>
      <c r="EH33" s="6"/>
      <c r="ET33" s="5"/>
      <c r="EU33" s="5"/>
      <c r="EV33" s="5"/>
      <c r="EW33" s="5"/>
      <c r="EX33" s="5"/>
      <c r="EY33" s="5"/>
      <c r="EZ33" s="5"/>
      <c r="FA33" s="5"/>
      <c r="FB33" s="5"/>
      <c r="FC33" s="5"/>
      <c r="FD33" s="5"/>
      <c r="FE33" s="5"/>
      <c r="FF33" s="5"/>
      <c r="FG33" s="5"/>
      <c r="FH33" s="5"/>
      <c r="FI33" s="5"/>
      <c r="FJ33" s="5"/>
      <c r="FK33" s="5"/>
      <c r="FL33" s="5"/>
      <c r="FM33" s="5"/>
      <c r="FN33" s="5"/>
      <c r="FO33" s="5"/>
      <c r="FP33" s="5"/>
      <c r="FQ33" s="5"/>
    </row>
    <row r="34" spans="1:173" s="56" customFormat="1">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6"/>
      <c r="EH34" s="6"/>
      <c r="ET34" s="5"/>
      <c r="EU34" s="5"/>
      <c r="EV34" s="5"/>
      <c r="EW34" s="5"/>
      <c r="EX34" s="5"/>
      <c r="EY34" s="5"/>
      <c r="EZ34" s="5"/>
      <c r="FA34" s="5"/>
      <c r="FB34" s="5"/>
      <c r="FC34" s="5"/>
      <c r="FD34" s="5"/>
      <c r="FE34" s="5"/>
      <c r="FF34" s="5"/>
      <c r="FG34" s="5"/>
      <c r="FH34" s="5"/>
      <c r="FI34" s="5"/>
      <c r="FJ34" s="5"/>
      <c r="FK34" s="5"/>
      <c r="FL34" s="5"/>
      <c r="FM34" s="5"/>
      <c r="FN34" s="5"/>
      <c r="FO34" s="5"/>
      <c r="FP34" s="5"/>
      <c r="FQ34" s="5"/>
    </row>
    <row r="35" spans="1:173"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6"/>
      <c r="EH35" s="6"/>
      <c r="ET35" s="5"/>
      <c r="EU35" s="5"/>
      <c r="EV35" s="5"/>
      <c r="EW35" s="5"/>
      <c r="EX35" s="5"/>
      <c r="EY35" s="5"/>
      <c r="EZ35" s="5"/>
      <c r="FA35" s="5"/>
      <c r="FB35" s="5"/>
      <c r="FC35" s="5"/>
      <c r="FD35" s="5"/>
      <c r="FE35" s="5"/>
      <c r="FF35" s="5"/>
      <c r="FG35" s="5"/>
      <c r="FH35" s="5"/>
      <c r="FI35" s="5"/>
      <c r="FJ35" s="5"/>
      <c r="FK35" s="5"/>
      <c r="FL35" s="5"/>
      <c r="FM35" s="5"/>
      <c r="FN35" s="5"/>
      <c r="FO35" s="5"/>
      <c r="FP35" s="5"/>
      <c r="FQ35" s="5"/>
    </row>
    <row r="36" spans="1:173" s="56" customFormat="1" ht="45">
      <c r="A36" s="67" t="s">
        <v>66</v>
      </c>
      <c r="B36" s="68" t="s">
        <v>67</v>
      </c>
      <c r="C36" s="45"/>
      <c r="D36" s="86">
        <v>1000</v>
      </c>
      <c r="E36" s="86"/>
      <c r="F36" s="45">
        <v>292</v>
      </c>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6"/>
      <c r="EH36" s="6"/>
      <c r="ET36" s="5"/>
      <c r="EU36" s="5"/>
      <c r="EV36" s="5"/>
      <c r="EW36" s="5"/>
      <c r="EX36" s="5"/>
      <c r="EY36" s="5"/>
      <c r="EZ36" s="5"/>
      <c r="FA36" s="5"/>
      <c r="FB36" s="5"/>
      <c r="FC36" s="5"/>
      <c r="FD36" s="5"/>
      <c r="FE36" s="5"/>
      <c r="FF36" s="5"/>
      <c r="FG36" s="5"/>
      <c r="FH36" s="5"/>
      <c r="FI36" s="5"/>
      <c r="FJ36" s="5"/>
      <c r="FK36" s="5"/>
      <c r="FL36" s="5"/>
      <c r="FM36" s="5"/>
      <c r="FN36" s="5"/>
      <c r="FO36" s="5"/>
      <c r="FP36" s="5"/>
      <c r="FQ36" s="5"/>
    </row>
    <row r="37" spans="1:173" s="56" customFormat="1" ht="60">
      <c r="A37" s="67" t="s">
        <v>68</v>
      </c>
      <c r="B37" s="68" t="s">
        <v>69</v>
      </c>
      <c r="C37" s="45"/>
      <c r="D37" s="86"/>
      <c r="E37" s="86"/>
      <c r="F37" s="45">
        <v>58</v>
      </c>
      <c r="G37" s="45">
        <v>14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6"/>
      <c r="EH37" s="6"/>
      <c r="ET37" s="5"/>
      <c r="EU37" s="5"/>
      <c r="EV37" s="5"/>
      <c r="EW37" s="5"/>
      <c r="EX37" s="5"/>
      <c r="EY37" s="5"/>
      <c r="EZ37" s="5"/>
      <c r="FA37" s="5"/>
      <c r="FB37" s="5"/>
      <c r="FC37" s="5"/>
      <c r="FD37" s="5"/>
      <c r="FE37" s="5"/>
      <c r="FF37" s="5"/>
      <c r="FG37" s="5"/>
      <c r="FH37" s="5"/>
      <c r="FI37" s="5"/>
      <c r="FJ37" s="5"/>
      <c r="FK37" s="5"/>
      <c r="FL37" s="5"/>
      <c r="FM37" s="5"/>
      <c r="FN37" s="5"/>
      <c r="FO37" s="5"/>
      <c r="FP37" s="5"/>
      <c r="FQ37" s="5"/>
    </row>
    <row r="38" spans="1:173"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6"/>
      <c r="EH38" s="6"/>
      <c r="ET38" s="5"/>
      <c r="EU38" s="5"/>
      <c r="EV38" s="5"/>
      <c r="EW38" s="5"/>
      <c r="EX38" s="5"/>
      <c r="EY38" s="5"/>
      <c r="EZ38" s="5"/>
      <c r="FA38" s="5"/>
      <c r="FB38" s="5"/>
      <c r="FC38" s="5"/>
      <c r="FD38" s="5"/>
      <c r="FE38" s="5"/>
      <c r="FF38" s="5"/>
      <c r="FG38" s="5"/>
      <c r="FH38" s="5"/>
      <c r="FI38" s="5"/>
      <c r="FJ38" s="5"/>
      <c r="FK38" s="5"/>
      <c r="FL38" s="5"/>
      <c r="FM38" s="5"/>
      <c r="FN38" s="5"/>
      <c r="FO38" s="5"/>
      <c r="FP38" s="5"/>
      <c r="FQ38" s="5"/>
    </row>
    <row r="39" spans="1:173"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6"/>
      <c r="EH39" s="6"/>
      <c r="ET39" s="5"/>
      <c r="EU39" s="5"/>
      <c r="EV39" s="5"/>
      <c r="EW39" s="5"/>
      <c r="EX39" s="5"/>
      <c r="EY39" s="5"/>
      <c r="EZ39" s="5"/>
      <c r="FA39" s="5"/>
      <c r="FB39" s="5"/>
      <c r="FC39" s="5"/>
      <c r="FD39" s="5"/>
      <c r="FE39" s="5"/>
      <c r="FF39" s="5"/>
      <c r="FG39" s="5"/>
      <c r="FH39" s="5"/>
      <c r="FI39" s="5"/>
      <c r="FJ39" s="5"/>
      <c r="FK39" s="5"/>
      <c r="FL39" s="5"/>
      <c r="FM39" s="5"/>
      <c r="FN39" s="5"/>
      <c r="FO39" s="5"/>
      <c r="FP39" s="5"/>
      <c r="FQ39" s="5"/>
    </row>
    <row r="40" spans="1:173"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6"/>
      <c r="EH40" s="6"/>
      <c r="ET40" s="5"/>
      <c r="EU40" s="5"/>
      <c r="EV40" s="5"/>
      <c r="EW40" s="5"/>
      <c r="EX40" s="5"/>
      <c r="EY40" s="5"/>
      <c r="EZ40" s="5"/>
      <c r="FA40" s="5"/>
      <c r="FB40" s="5"/>
      <c r="FC40" s="5"/>
      <c r="FD40" s="5"/>
      <c r="FE40" s="5"/>
      <c r="FF40" s="5"/>
      <c r="FG40" s="5"/>
      <c r="FH40" s="5"/>
      <c r="FI40" s="5"/>
      <c r="FJ40" s="5"/>
      <c r="FK40" s="5"/>
      <c r="FL40" s="5"/>
      <c r="FM40" s="5"/>
      <c r="FN40" s="5"/>
      <c r="FO40" s="5"/>
      <c r="FP40" s="5"/>
      <c r="FQ40" s="5"/>
    </row>
    <row r="41" spans="1:173" s="56" customFormat="1" ht="45">
      <c r="A41" s="67" t="s">
        <v>76</v>
      </c>
      <c r="B41" s="68" t="s">
        <v>77</v>
      </c>
      <c r="C41" s="45"/>
      <c r="D41" s="86">
        <v>7000</v>
      </c>
      <c r="E41" s="86"/>
      <c r="F41" s="45">
        <v>6168</v>
      </c>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6"/>
      <c r="EH41" s="6"/>
      <c r="ET41" s="5"/>
      <c r="EU41" s="5"/>
      <c r="EV41" s="5"/>
      <c r="EW41" s="5"/>
      <c r="EX41" s="5"/>
      <c r="EY41" s="5"/>
      <c r="EZ41" s="5"/>
      <c r="FA41" s="5"/>
      <c r="FB41" s="5"/>
      <c r="FC41" s="5"/>
      <c r="FD41" s="5"/>
      <c r="FE41" s="5"/>
      <c r="FF41" s="5"/>
      <c r="FG41" s="5"/>
      <c r="FH41" s="5"/>
      <c r="FI41" s="5"/>
      <c r="FJ41" s="5"/>
      <c r="FK41" s="5"/>
      <c r="FL41" s="5"/>
      <c r="FM41" s="5"/>
      <c r="FN41" s="5"/>
      <c r="FO41" s="5"/>
      <c r="FP41" s="5"/>
      <c r="FQ41" s="5"/>
    </row>
    <row r="42" spans="1:173" s="56" customFormat="1" ht="45">
      <c r="A42" s="67" t="s">
        <v>78</v>
      </c>
      <c r="B42" s="68" t="s">
        <v>79</v>
      </c>
      <c r="C42" s="45"/>
      <c r="D42" s="86">
        <v>109000</v>
      </c>
      <c r="E42" s="86"/>
      <c r="F42" s="45">
        <v>104897</v>
      </c>
      <c r="G42" s="45">
        <v>7925</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6"/>
      <c r="EH42" s="6"/>
      <c r="ET42" s="5"/>
      <c r="EU42" s="5"/>
      <c r="EV42" s="5"/>
      <c r="EW42" s="5"/>
      <c r="EX42" s="5"/>
      <c r="EY42" s="5"/>
      <c r="EZ42" s="5"/>
      <c r="FA42" s="5"/>
      <c r="FB42" s="5"/>
      <c r="FC42" s="5"/>
      <c r="FD42" s="5"/>
      <c r="FE42" s="5"/>
      <c r="FF42" s="5"/>
      <c r="FG42" s="5"/>
      <c r="FH42" s="5"/>
      <c r="FI42" s="5"/>
      <c r="FJ42" s="5"/>
      <c r="FK42" s="5"/>
      <c r="FL42" s="5"/>
      <c r="FM42" s="5"/>
      <c r="FN42" s="5"/>
      <c r="FO42" s="5"/>
      <c r="FP42" s="5"/>
      <c r="FQ42" s="5"/>
    </row>
    <row r="43" spans="1:173" s="56" customFormat="1" ht="30" customHeight="1">
      <c r="A43" s="67" t="s">
        <v>80</v>
      </c>
      <c r="B43" s="68" t="s">
        <v>81</v>
      </c>
      <c r="C43" s="45"/>
      <c r="D43" s="86"/>
      <c r="E43" s="86"/>
      <c r="F43" s="45">
        <v>-15207</v>
      </c>
      <c r="G43" s="45">
        <v>927</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6"/>
      <c r="EH43" s="6"/>
      <c r="ET43" s="5"/>
      <c r="EU43" s="5"/>
      <c r="EV43" s="5"/>
      <c r="EW43" s="5"/>
      <c r="EX43" s="5"/>
      <c r="EY43" s="5"/>
      <c r="EZ43" s="5"/>
      <c r="FA43" s="5"/>
      <c r="FB43" s="5"/>
      <c r="FC43" s="5"/>
      <c r="FD43" s="5"/>
      <c r="FE43" s="5"/>
      <c r="FF43" s="5"/>
      <c r="FG43" s="5"/>
      <c r="FH43" s="5"/>
      <c r="FI43" s="5"/>
      <c r="FJ43" s="5"/>
      <c r="FK43" s="5"/>
      <c r="FL43" s="5"/>
      <c r="FM43" s="5"/>
      <c r="FN43" s="5"/>
      <c r="FO43" s="5"/>
      <c r="FP43" s="5"/>
      <c r="FQ43" s="5"/>
    </row>
    <row r="44" spans="1:173" s="56" customFormat="1">
      <c r="A44" s="67" t="s">
        <v>82</v>
      </c>
      <c r="B44" s="68" t="s">
        <v>83</v>
      </c>
      <c r="C44" s="45"/>
      <c r="D44" s="86">
        <v>692000</v>
      </c>
      <c r="E44" s="86"/>
      <c r="F44" s="45">
        <v>562363</v>
      </c>
      <c r="G44" s="45">
        <v>46916</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6"/>
      <c r="EH44" s="6"/>
      <c r="ET44" s="5"/>
      <c r="EU44" s="5"/>
      <c r="EV44" s="5"/>
      <c r="EW44" s="5"/>
      <c r="EX44" s="5"/>
      <c r="EY44" s="5"/>
      <c r="EZ44" s="5"/>
      <c r="FA44" s="5"/>
      <c r="FB44" s="5"/>
      <c r="FC44" s="5"/>
      <c r="FD44" s="5"/>
      <c r="FE44" s="5"/>
      <c r="FF44" s="5"/>
      <c r="FG44" s="5"/>
      <c r="FH44" s="5"/>
      <c r="FI44" s="5"/>
      <c r="FJ44" s="5"/>
      <c r="FK44" s="5"/>
      <c r="FL44" s="5"/>
      <c r="FM44" s="5"/>
      <c r="FN44" s="5"/>
      <c r="FO44" s="5"/>
      <c r="FP44" s="5"/>
      <c r="FQ44" s="5"/>
    </row>
    <row r="45" spans="1:173" s="56" customFormat="1">
      <c r="A45" s="67" t="s">
        <v>84</v>
      </c>
      <c r="B45" s="68" t="s">
        <v>85</v>
      </c>
      <c r="C45" s="45"/>
      <c r="D45" s="86">
        <v>23000</v>
      </c>
      <c r="E45" s="86"/>
      <c r="F45" s="45">
        <v>24917</v>
      </c>
      <c r="G45" s="45">
        <v>3010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6"/>
      <c r="EH45" s="6"/>
      <c r="ET45" s="5"/>
      <c r="EU45" s="5"/>
      <c r="EV45" s="5"/>
      <c r="EW45" s="5"/>
      <c r="EX45" s="5"/>
      <c r="EY45" s="5"/>
      <c r="EZ45" s="5"/>
      <c r="FA45" s="5"/>
      <c r="FB45" s="5"/>
      <c r="FC45" s="5"/>
      <c r="FD45" s="5"/>
      <c r="FE45" s="5"/>
      <c r="FF45" s="5"/>
      <c r="FG45" s="5"/>
      <c r="FH45" s="5"/>
      <c r="FI45" s="5"/>
      <c r="FJ45" s="5"/>
      <c r="FK45" s="5"/>
      <c r="FL45" s="5"/>
      <c r="FM45" s="5"/>
      <c r="FN45" s="5"/>
      <c r="FO45" s="5"/>
      <c r="FP45" s="5"/>
      <c r="FQ45" s="5"/>
    </row>
    <row r="46" spans="1:173" s="56" customFormat="1" ht="38.25" customHeight="1">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6"/>
      <c r="EH46" s="6"/>
      <c r="ET46" s="5"/>
      <c r="EU46" s="5"/>
      <c r="EV46" s="5"/>
      <c r="EW46" s="5"/>
      <c r="EX46" s="5"/>
      <c r="EY46" s="5"/>
      <c r="EZ46" s="5"/>
      <c r="FA46" s="5"/>
      <c r="FB46" s="5"/>
      <c r="FC46" s="5"/>
      <c r="FD46" s="5"/>
      <c r="FE46" s="5"/>
      <c r="FF46" s="5"/>
      <c r="FG46" s="5"/>
      <c r="FH46" s="5"/>
      <c r="FI46" s="5"/>
      <c r="FJ46" s="5"/>
      <c r="FK46" s="5"/>
      <c r="FL46" s="5"/>
      <c r="FM46" s="5"/>
      <c r="FN46" s="5"/>
      <c r="FO46" s="5"/>
      <c r="FP46" s="5"/>
      <c r="FQ46" s="5"/>
    </row>
    <row r="47" spans="1:173" s="56" customFormat="1">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6"/>
      <c r="EH47" s="6"/>
      <c r="ET47" s="5"/>
      <c r="EU47" s="5"/>
      <c r="EV47" s="5"/>
      <c r="EW47" s="5"/>
      <c r="EX47" s="5"/>
      <c r="EY47" s="5"/>
      <c r="EZ47" s="5"/>
      <c r="FA47" s="5"/>
      <c r="FB47" s="5"/>
      <c r="FC47" s="5"/>
      <c r="FD47" s="5"/>
      <c r="FE47" s="5"/>
      <c r="FF47" s="5"/>
      <c r="FG47" s="5"/>
      <c r="FH47" s="5"/>
      <c r="FI47" s="5"/>
      <c r="FJ47" s="5"/>
      <c r="FK47" s="5"/>
      <c r="FL47" s="5"/>
      <c r="FM47" s="5"/>
      <c r="FN47" s="5"/>
      <c r="FO47" s="5"/>
      <c r="FP47" s="5"/>
      <c r="FQ47" s="5"/>
    </row>
    <row r="48" spans="1:173" s="56" customFormat="1" ht="45">
      <c r="A48" s="72" t="s">
        <v>90</v>
      </c>
      <c r="B48" s="73" t="s">
        <v>91</v>
      </c>
      <c r="C48" s="45"/>
      <c r="D48" s="86">
        <v>42000</v>
      </c>
      <c r="E48" s="86"/>
      <c r="F48" s="45">
        <v>48142</v>
      </c>
      <c r="G48" s="45">
        <v>5828</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6"/>
      <c r="EH48" s="6"/>
      <c r="ET48" s="5"/>
      <c r="EU48" s="5"/>
      <c r="EV48" s="5"/>
      <c r="EW48" s="5"/>
      <c r="EX48" s="5"/>
      <c r="EY48" s="5"/>
      <c r="EZ48" s="5"/>
      <c r="FA48" s="5"/>
      <c r="FB48" s="5"/>
      <c r="FC48" s="5"/>
      <c r="FD48" s="5"/>
      <c r="FE48" s="5"/>
      <c r="FF48" s="5"/>
      <c r="FG48" s="5"/>
      <c r="FH48" s="5"/>
      <c r="FI48" s="5"/>
      <c r="FJ48" s="5"/>
      <c r="FK48" s="5"/>
      <c r="FL48" s="5"/>
      <c r="FM48" s="5"/>
      <c r="FN48" s="5"/>
      <c r="FO48" s="5"/>
      <c r="FP48" s="5"/>
      <c r="FQ48" s="5"/>
    </row>
    <row r="49" spans="1:149" ht="30">
      <c r="A49" s="72" t="s">
        <v>92</v>
      </c>
      <c r="B49" s="73" t="s">
        <v>93</v>
      </c>
      <c r="C49" s="45"/>
      <c r="D49" s="86">
        <v>6504000</v>
      </c>
      <c r="E49" s="86"/>
      <c r="F49" s="45">
        <v>4917247</v>
      </c>
      <c r="G49" s="45">
        <v>327824</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6"/>
      <c r="EH49" s="6"/>
    </row>
    <row r="50" spans="1:149">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6"/>
      <c r="EH50" s="6"/>
    </row>
    <row r="51" spans="1:149">
      <c r="A51" s="65" t="s">
        <v>96</v>
      </c>
      <c r="B51" s="66" t="s">
        <v>97</v>
      </c>
      <c r="C51" s="86">
        <f>+C52+C57</f>
        <v>0</v>
      </c>
      <c r="D51" s="86">
        <f t="shared" ref="D51:G51" si="9">+D52+D57</f>
        <v>242000</v>
      </c>
      <c r="E51" s="86">
        <f t="shared" si="9"/>
        <v>0</v>
      </c>
      <c r="F51" s="86">
        <f t="shared" si="9"/>
        <v>189565</v>
      </c>
      <c r="G51" s="86">
        <f t="shared" si="9"/>
        <v>21000</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6"/>
      <c r="EH51" s="6"/>
    </row>
    <row r="52" spans="1:149">
      <c r="A52" s="65" t="s">
        <v>98</v>
      </c>
      <c r="B52" s="66" t="s">
        <v>99</v>
      </c>
      <c r="C52" s="86">
        <f>+C53+C55</f>
        <v>0</v>
      </c>
      <c r="D52" s="86">
        <f t="shared" ref="D52:G52" si="10">+D53+D55</f>
        <v>0</v>
      </c>
      <c r="E52" s="86">
        <f t="shared" si="10"/>
        <v>0</v>
      </c>
      <c r="F52" s="86">
        <f t="shared" si="10"/>
        <v>0</v>
      </c>
      <c r="G52" s="86">
        <f t="shared" si="10"/>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6"/>
      <c r="EH52" s="6"/>
    </row>
    <row r="53" spans="1:149">
      <c r="A53" s="65" t="s">
        <v>100</v>
      </c>
      <c r="B53" s="66" t="s">
        <v>101</v>
      </c>
      <c r="C53" s="86">
        <f>+C54</f>
        <v>0</v>
      </c>
      <c r="D53" s="86">
        <f t="shared" ref="D53:G53" si="11">+D54</f>
        <v>0</v>
      </c>
      <c r="E53" s="86">
        <f t="shared" si="11"/>
        <v>0</v>
      </c>
      <c r="F53" s="86">
        <f t="shared" si="11"/>
        <v>0</v>
      </c>
      <c r="G53" s="86">
        <f t="shared" si="11"/>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6"/>
      <c r="EH53" s="6"/>
    </row>
    <row r="54" spans="1:149">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6"/>
      <c r="EH54" s="6"/>
    </row>
    <row r="55" spans="1:149">
      <c r="A55" s="65" t="s">
        <v>104</v>
      </c>
      <c r="B55" s="66" t="s">
        <v>105</v>
      </c>
      <c r="C55" s="86">
        <f>+C56</f>
        <v>0</v>
      </c>
      <c r="D55" s="86">
        <f t="shared" ref="D55:G55" si="12">+D56</f>
        <v>0</v>
      </c>
      <c r="E55" s="86">
        <f t="shared" si="12"/>
        <v>0</v>
      </c>
      <c r="F55" s="86">
        <f t="shared" si="12"/>
        <v>0</v>
      </c>
      <c r="G55" s="86">
        <f t="shared" si="1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6"/>
      <c r="EH55" s="6"/>
    </row>
    <row r="56" spans="1:149">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6"/>
      <c r="EH56" s="6"/>
    </row>
    <row r="57" spans="1:149" s="19" customFormat="1">
      <c r="A57" s="65" t="s">
        <v>108</v>
      </c>
      <c r="B57" s="66" t="s">
        <v>109</v>
      </c>
      <c r="C57" s="86">
        <f>+C58+C62</f>
        <v>0</v>
      </c>
      <c r="D57" s="86">
        <f t="shared" ref="D57:G57" si="13">+D58+D62</f>
        <v>242000</v>
      </c>
      <c r="E57" s="86">
        <f t="shared" si="13"/>
        <v>0</v>
      </c>
      <c r="F57" s="86">
        <f t="shared" si="13"/>
        <v>189565</v>
      </c>
      <c r="G57" s="86">
        <f t="shared" si="13"/>
        <v>21000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74"/>
      <c r="EJ57" s="74"/>
      <c r="EK57" s="74"/>
      <c r="EL57" s="74"/>
      <c r="EM57" s="74"/>
      <c r="EN57" s="74"/>
      <c r="EO57" s="74"/>
      <c r="EP57" s="74"/>
      <c r="EQ57" s="74"/>
      <c r="ER57" s="74"/>
      <c r="ES57" s="74"/>
    </row>
    <row r="58" spans="1:149">
      <c r="A58" s="65" t="s">
        <v>110</v>
      </c>
      <c r="B58" s="66" t="s">
        <v>111</v>
      </c>
      <c r="C58" s="86">
        <f>C61+C59+C60</f>
        <v>0</v>
      </c>
      <c r="D58" s="86">
        <f t="shared" ref="D58:G58" si="14">D61+D59+D60</f>
        <v>242000</v>
      </c>
      <c r="E58" s="86">
        <f t="shared" si="14"/>
        <v>0</v>
      </c>
      <c r="F58" s="86">
        <f t="shared" si="14"/>
        <v>189565</v>
      </c>
      <c r="G58" s="86">
        <f t="shared" si="14"/>
        <v>21000</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6"/>
      <c r="EH58" s="6"/>
    </row>
    <row r="59" spans="1:149">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6"/>
      <c r="EH59" s="6"/>
    </row>
    <row r="60" spans="1:149">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6"/>
      <c r="EH60" s="6"/>
    </row>
    <row r="61" spans="1:149">
      <c r="A61" s="67" t="s">
        <v>116</v>
      </c>
      <c r="B61" s="76" t="s">
        <v>117</v>
      </c>
      <c r="C61" s="45"/>
      <c r="D61" s="86">
        <v>242000</v>
      </c>
      <c r="E61" s="86"/>
      <c r="F61" s="45">
        <v>189565</v>
      </c>
      <c r="G61" s="45">
        <v>21000</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6"/>
      <c r="EH61" s="6"/>
    </row>
    <row r="62" spans="1:149" ht="30">
      <c r="A62" s="65" t="s">
        <v>118</v>
      </c>
      <c r="B62" s="66" t="s">
        <v>119</v>
      </c>
      <c r="C62" s="86">
        <f>C63</f>
        <v>0</v>
      </c>
      <c r="D62" s="86">
        <f t="shared" ref="D62:G62" si="15">D63</f>
        <v>0</v>
      </c>
      <c r="E62" s="86">
        <f t="shared" si="15"/>
        <v>0</v>
      </c>
      <c r="F62" s="86">
        <f t="shared" si="15"/>
        <v>0</v>
      </c>
      <c r="G62" s="86">
        <f t="shared" si="15"/>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6"/>
      <c r="EH62" s="6"/>
    </row>
    <row r="63" spans="1:149">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6"/>
      <c r="EH63" s="6"/>
    </row>
    <row r="64" spans="1:149">
      <c r="A64" s="65" t="s">
        <v>122</v>
      </c>
      <c r="B64" s="66" t="s">
        <v>123</v>
      </c>
      <c r="C64" s="86">
        <f>+C65</f>
        <v>0</v>
      </c>
      <c r="D64" s="86">
        <f t="shared" ref="D64:G64" si="16">+D65</f>
        <v>84822530</v>
      </c>
      <c r="E64" s="86">
        <f t="shared" si="16"/>
        <v>0</v>
      </c>
      <c r="F64" s="86">
        <f t="shared" si="16"/>
        <v>1078</v>
      </c>
      <c r="G64" s="86">
        <f t="shared" si="16"/>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6"/>
      <c r="EH64" s="6"/>
    </row>
    <row r="65" spans="1:173" s="56" customFormat="1" ht="30">
      <c r="A65" s="65" t="s">
        <v>124</v>
      </c>
      <c r="B65" s="66" t="s">
        <v>125</v>
      </c>
      <c r="C65" s="86">
        <f>+C66+C79</f>
        <v>0</v>
      </c>
      <c r="D65" s="86">
        <f t="shared" ref="D65:G65" si="17">+D66+D79</f>
        <v>84822530</v>
      </c>
      <c r="E65" s="86">
        <f t="shared" si="17"/>
        <v>0</v>
      </c>
      <c r="F65" s="86">
        <f t="shared" si="17"/>
        <v>1078</v>
      </c>
      <c r="G65" s="86">
        <f t="shared" si="17"/>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6"/>
      <c r="EH65" s="6"/>
      <c r="ET65" s="5"/>
      <c r="EU65" s="5"/>
      <c r="EV65" s="5"/>
      <c r="EW65" s="5"/>
      <c r="EX65" s="5"/>
      <c r="EY65" s="5"/>
      <c r="EZ65" s="5"/>
      <c r="FA65" s="5"/>
      <c r="FB65" s="5"/>
      <c r="FC65" s="5"/>
      <c r="FD65" s="5"/>
      <c r="FE65" s="5"/>
      <c r="FF65" s="5"/>
      <c r="FG65" s="5"/>
      <c r="FH65" s="5"/>
      <c r="FI65" s="5"/>
      <c r="FJ65" s="5"/>
      <c r="FK65" s="5"/>
      <c r="FL65" s="5"/>
      <c r="FM65" s="5"/>
      <c r="FN65" s="5"/>
      <c r="FO65" s="5"/>
      <c r="FP65" s="5"/>
      <c r="FQ65" s="5"/>
    </row>
    <row r="66" spans="1:173" s="56" customFormat="1">
      <c r="A66" s="65" t="s">
        <v>126</v>
      </c>
      <c r="B66" s="66" t="s">
        <v>127</v>
      </c>
      <c r="C66" s="86">
        <f>C67+C68+C69+C70+C72+C73+C74+C75+C71+C76+C77+C78</f>
        <v>0</v>
      </c>
      <c r="D66" s="86">
        <f t="shared" ref="D66:G66" si="18">D67+D68+D69+D70+D72+D73+D74+D75+D71+D76+D77+D78</f>
        <v>84822530</v>
      </c>
      <c r="E66" s="86">
        <f t="shared" si="18"/>
        <v>0</v>
      </c>
      <c r="F66" s="86">
        <f t="shared" si="18"/>
        <v>0</v>
      </c>
      <c r="G66" s="86">
        <f t="shared" si="18"/>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6"/>
      <c r="EH66" s="6"/>
      <c r="ET66" s="5"/>
      <c r="EU66" s="5"/>
      <c r="EV66" s="5"/>
      <c r="EW66" s="5"/>
      <c r="EX66" s="5"/>
      <c r="EY66" s="5"/>
      <c r="EZ66" s="5"/>
      <c r="FA66" s="5"/>
      <c r="FB66" s="5"/>
      <c r="FC66" s="5"/>
      <c r="FD66" s="5"/>
      <c r="FE66" s="5"/>
      <c r="FF66" s="5"/>
      <c r="FG66" s="5"/>
      <c r="FH66" s="5"/>
      <c r="FI66" s="5"/>
      <c r="FJ66" s="5"/>
      <c r="FK66" s="5"/>
      <c r="FL66" s="5"/>
      <c r="FM66" s="5"/>
      <c r="FN66" s="5"/>
      <c r="FO66" s="5"/>
      <c r="FP66" s="5"/>
      <c r="FQ66" s="5"/>
    </row>
    <row r="67" spans="1:173"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6"/>
      <c r="EH67" s="6"/>
      <c r="ET67" s="5"/>
      <c r="EU67" s="5"/>
      <c r="EV67" s="5"/>
      <c r="EW67" s="5"/>
      <c r="EX67" s="5"/>
      <c r="EY67" s="5"/>
      <c r="EZ67" s="5"/>
      <c r="FA67" s="5"/>
      <c r="FB67" s="5"/>
      <c r="FC67" s="5"/>
      <c r="FD67" s="5"/>
      <c r="FE67" s="5"/>
      <c r="FF67" s="5"/>
      <c r="FG67" s="5"/>
      <c r="FH67" s="5"/>
      <c r="FI67" s="5"/>
      <c r="FJ67" s="5"/>
      <c r="FK67" s="5"/>
      <c r="FL67" s="5"/>
      <c r="FM67" s="5"/>
      <c r="FN67" s="5"/>
      <c r="FO67" s="5"/>
      <c r="FP67" s="5"/>
      <c r="FQ67" s="5"/>
    </row>
    <row r="68" spans="1:173"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6"/>
      <c r="EH68" s="6"/>
      <c r="ET68" s="5"/>
      <c r="EU68" s="5"/>
      <c r="EV68" s="5"/>
      <c r="EW68" s="5"/>
      <c r="EX68" s="5"/>
      <c r="EY68" s="5"/>
      <c r="EZ68" s="5"/>
      <c r="FA68" s="5"/>
      <c r="FB68" s="5"/>
      <c r="FC68" s="5"/>
      <c r="FD68" s="5"/>
      <c r="FE68" s="5"/>
      <c r="FF68" s="5"/>
      <c r="FG68" s="5"/>
      <c r="FH68" s="5"/>
      <c r="FI68" s="5"/>
      <c r="FJ68" s="5"/>
      <c r="FK68" s="5"/>
      <c r="FL68" s="5"/>
      <c r="FM68" s="5"/>
      <c r="FN68" s="5"/>
      <c r="FO68" s="5"/>
      <c r="FP68" s="5"/>
      <c r="FQ68" s="5"/>
    </row>
    <row r="69" spans="1:173" s="56" customFormat="1" ht="30">
      <c r="A69" s="77" t="s">
        <v>132</v>
      </c>
      <c r="B69" s="76" t="s">
        <v>133</v>
      </c>
      <c r="C69" s="45"/>
      <c r="D69" s="86">
        <v>66788920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6"/>
      <c r="EH69" s="6"/>
      <c r="ET69" s="5"/>
      <c r="EU69" s="5"/>
      <c r="EV69" s="5"/>
      <c r="EW69" s="5"/>
      <c r="EX69" s="5"/>
      <c r="EY69" s="5"/>
      <c r="EZ69" s="5"/>
      <c r="FA69" s="5"/>
      <c r="FB69" s="5"/>
      <c r="FC69" s="5"/>
      <c r="FD69" s="5"/>
      <c r="FE69" s="5"/>
      <c r="FF69" s="5"/>
      <c r="FG69" s="5"/>
      <c r="FH69" s="5"/>
      <c r="FI69" s="5"/>
      <c r="FJ69" s="5"/>
      <c r="FK69" s="5"/>
      <c r="FL69" s="5"/>
      <c r="FM69" s="5"/>
      <c r="FN69" s="5"/>
      <c r="FO69" s="5"/>
      <c r="FP69" s="5"/>
      <c r="FQ69" s="5"/>
    </row>
    <row r="70" spans="1:173"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6"/>
      <c r="EH70" s="6"/>
      <c r="ET70" s="5"/>
      <c r="EU70" s="5"/>
      <c r="EV70" s="5"/>
      <c r="EW70" s="5"/>
      <c r="EX70" s="5"/>
      <c r="EY70" s="5"/>
      <c r="EZ70" s="5"/>
      <c r="FA70" s="5"/>
      <c r="FB70" s="5"/>
      <c r="FC70" s="5"/>
      <c r="FD70" s="5"/>
      <c r="FE70" s="5"/>
      <c r="FF70" s="5"/>
      <c r="FG70" s="5"/>
      <c r="FH70" s="5"/>
      <c r="FI70" s="5"/>
      <c r="FJ70" s="5"/>
      <c r="FK70" s="5"/>
      <c r="FL70" s="5"/>
      <c r="FM70" s="5"/>
      <c r="FN70" s="5"/>
      <c r="FO70" s="5"/>
      <c r="FP70" s="5"/>
      <c r="FQ70" s="5"/>
    </row>
    <row r="71" spans="1:173" s="56" customFormat="1">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6"/>
      <c r="EH71" s="6"/>
      <c r="ET71" s="5"/>
      <c r="EU71" s="5"/>
      <c r="EV71" s="5"/>
      <c r="EW71" s="5"/>
      <c r="EX71" s="5"/>
      <c r="EY71" s="5"/>
      <c r="EZ71" s="5"/>
      <c r="FA71" s="5"/>
      <c r="FB71" s="5"/>
      <c r="FC71" s="5"/>
      <c r="FD71" s="5"/>
      <c r="FE71" s="5"/>
      <c r="FF71" s="5"/>
      <c r="FG71" s="5"/>
      <c r="FH71" s="5"/>
      <c r="FI71" s="5"/>
      <c r="FJ71" s="5"/>
      <c r="FK71" s="5"/>
      <c r="FL71" s="5"/>
      <c r="FM71" s="5"/>
      <c r="FN71" s="5"/>
      <c r="FO71" s="5"/>
      <c r="FP71" s="5"/>
      <c r="FQ71" s="5"/>
    </row>
    <row r="72" spans="1:173"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6"/>
      <c r="EH72" s="6"/>
      <c r="ET72" s="5"/>
      <c r="EU72" s="5"/>
      <c r="EV72" s="5"/>
      <c r="EW72" s="5"/>
      <c r="EX72" s="5"/>
      <c r="EY72" s="5"/>
      <c r="EZ72" s="5"/>
      <c r="FA72" s="5"/>
      <c r="FB72" s="5"/>
      <c r="FC72" s="5"/>
      <c r="FD72" s="5"/>
      <c r="FE72" s="5"/>
      <c r="FF72" s="5"/>
      <c r="FG72" s="5"/>
      <c r="FH72" s="5"/>
      <c r="FI72" s="5"/>
      <c r="FJ72" s="5"/>
      <c r="FK72" s="5"/>
      <c r="FL72" s="5"/>
      <c r="FM72" s="5"/>
      <c r="FN72" s="5"/>
      <c r="FO72" s="5"/>
      <c r="FP72" s="5"/>
      <c r="FQ72" s="5"/>
    </row>
    <row r="73" spans="1:173"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6"/>
      <c r="EH73" s="6"/>
      <c r="ET73" s="5"/>
      <c r="EU73" s="5"/>
      <c r="EV73" s="5"/>
      <c r="EW73" s="5"/>
      <c r="EX73" s="5"/>
      <c r="EY73" s="5"/>
      <c r="EZ73" s="5"/>
      <c r="FA73" s="5"/>
      <c r="FB73" s="5"/>
      <c r="FC73" s="5"/>
      <c r="FD73" s="5"/>
      <c r="FE73" s="5"/>
      <c r="FF73" s="5"/>
      <c r="FG73" s="5"/>
      <c r="FH73" s="5"/>
      <c r="FI73" s="5"/>
      <c r="FJ73" s="5"/>
      <c r="FK73" s="5"/>
      <c r="FL73" s="5"/>
      <c r="FM73" s="5"/>
      <c r="FN73" s="5"/>
      <c r="FO73" s="5"/>
      <c r="FP73" s="5"/>
      <c r="FQ73" s="5"/>
    </row>
    <row r="74" spans="1:173"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6"/>
      <c r="EH74" s="6"/>
      <c r="ET74" s="5"/>
      <c r="EU74" s="5"/>
      <c r="EV74" s="5"/>
      <c r="EW74" s="5"/>
      <c r="EX74" s="5"/>
      <c r="EY74" s="5"/>
      <c r="EZ74" s="5"/>
      <c r="FA74" s="5"/>
      <c r="FB74" s="5"/>
      <c r="FC74" s="5"/>
      <c r="FD74" s="5"/>
      <c r="FE74" s="5"/>
      <c r="FF74" s="5"/>
      <c r="FG74" s="5"/>
      <c r="FH74" s="5"/>
      <c r="FI74" s="5"/>
      <c r="FJ74" s="5"/>
      <c r="FK74" s="5"/>
      <c r="FL74" s="5"/>
      <c r="FM74" s="5"/>
      <c r="FN74" s="5"/>
      <c r="FO74" s="5"/>
      <c r="FP74" s="5"/>
      <c r="FQ74" s="5"/>
    </row>
    <row r="75" spans="1:173"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6"/>
      <c r="EH75" s="6"/>
      <c r="ET75" s="5"/>
      <c r="EU75" s="5"/>
      <c r="EV75" s="5"/>
      <c r="EW75" s="5"/>
      <c r="EX75" s="5"/>
      <c r="EY75" s="5"/>
      <c r="EZ75" s="5"/>
      <c r="FA75" s="5"/>
      <c r="FB75" s="5"/>
      <c r="FC75" s="5"/>
      <c r="FD75" s="5"/>
      <c r="FE75" s="5"/>
      <c r="FF75" s="5"/>
      <c r="FG75" s="5"/>
      <c r="FH75" s="5"/>
      <c r="FI75" s="5"/>
      <c r="FJ75" s="5"/>
      <c r="FK75" s="5"/>
      <c r="FL75" s="5"/>
      <c r="FM75" s="5"/>
      <c r="FN75" s="5"/>
      <c r="FO75" s="5"/>
      <c r="FP75" s="5"/>
      <c r="FQ75" s="5"/>
    </row>
    <row r="76" spans="1:173" s="56" customFormat="1" ht="30">
      <c r="A76" s="67" t="s">
        <v>146</v>
      </c>
      <c r="B76" s="78" t="s">
        <v>147</v>
      </c>
      <c r="C76" s="45"/>
      <c r="D76" s="86">
        <v>9702610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6"/>
      <c r="EH76" s="6"/>
      <c r="ET76" s="5"/>
      <c r="EU76" s="5"/>
      <c r="EV76" s="5"/>
      <c r="EW76" s="5"/>
      <c r="EX76" s="5"/>
      <c r="EY76" s="5"/>
      <c r="EZ76" s="5"/>
      <c r="FA76" s="5"/>
      <c r="FB76" s="5"/>
      <c r="FC76" s="5"/>
      <c r="FD76" s="5"/>
      <c r="FE76" s="5"/>
      <c r="FF76" s="5"/>
      <c r="FG76" s="5"/>
      <c r="FH76" s="5"/>
      <c r="FI76" s="5"/>
      <c r="FJ76" s="5"/>
      <c r="FK76" s="5"/>
      <c r="FL76" s="5"/>
      <c r="FM76" s="5"/>
      <c r="FN76" s="5"/>
      <c r="FO76" s="5"/>
      <c r="FP76" s="5"/>
      <c r="FQ76" s="5"/>
    </row>
    <row r="77" spans="1:173"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6"/>
      <c r="EH77" s="6"/>
      <c r="ET77" s="5"/>
      <c r="EU77" s="5"/>
      <c r="EV77" s="5"/>
      <c r="EW77" s="5"/>
      <c r="EX77" s="5"/>
      <c r="EY77" s="5"/>
      <c r="EZ77" s="5"/>
      <c r="FA77" s="5"/>
      <c r="FB77" s="5"/>
      <c r="FC77" s="5"/>
      <c r="FD77" s="5"/>
      <c r="FE77" s="5"/>
      <c r="FF77" s="5"/>
      <c r="FG77" s="5"/>
      <c r="FH77" s="5"/>
      <c r="FI77" s="5"/>
      <c r="FJ77" s="5"/>
      <c r="FK77" s="5"/>
      <c r="FL77" s="5"/>
      <c r="FM77" s="5"/>
      <c r="FN77" s="5"/>
      <c r="FO77" s="5"/>
      <c r="FP77" s="5"/>
      <c r="FQ77" s="5"/>
    </row>
    <row r="78" spans="1:173" s="56" customFormat="1" ht="60">
      <c r="A78" s="67" t="s">
        <v>150</v>
      </c>
      <c r="B78" s="78" t="s">
        <v>151</v>
      </c>
      <c r="C78" s="45"/>
      <c r="D78" s="86">
        <v>8331000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6"/>
      <c r="EH78" s="6"/>
      <c r="ET78" s="5"/>
      <c r="EU78" s="5"/>
      <c r="EV78" s="5"/>
      <c r="EW78" s="5"/>
      <c r="EX78" s="5"/>
      <c r="EY78" s="5"/>
      <c r="EZ78" s="5"/>
      <c r="FA78" s="5"/>
      <c r="FB78" s="5"/>
      <c r="FC78" s="5"/>
      <c r="FD78" s="5"/>
      <c r="FE78" s="5"/>
      <c r="FF78" s="5"/>
      <c r="FG78" s="5"/>
      <c r="FH78" s="5"/>
      <c r="FI78" s="5"/>
      <c r="FJ78" s="5"/>
      <c r="FK78" s="5"/>
      <c r="FL78" s="5"/>
      <c r="FM78" s="5"/>
      <c r="FN78" s="5"/>
      <c r="FO78" s="5"/>
      <c r="FP78" s="5"/>
      <c r="FQ78" s="5"/>
    </row>
    <row r="79" spans="1:173" s="56" customFormat="1">
      <c r="A79" s="65" t="s">
        <v>152</v>
      </c>
      <c r="B79" s="66" t="s">
        <v>153</v>
      </c>
      <c r="C79" s="86">
        <f>+C80+C81+C82+C83+C84+C85+C86+C87</f>
        <v>0</v>
      </c>
      <c r="D79" s="86">
        <f t="shared" ref="D79:G79" si="19">+D80+D81+D82+D83+D84+D85+D86+D87</f>
        <v>0</v>
      </c>
      <c r="E79" s="86">
        <f t="shared" si="19"/>
        <v>0</v>
      </c>
      <c r="F79" s="86">
        <f t="shared" si="19"/>
        <v>1078</v>
      </c>
      <c r="G79" s="86">
        <f t="shared" si="19"/>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6"/>
      <c r="EH79" s="6"/>
      <c r="ET79" s="5"/>
      <c r="EU79" s="5"/>
      <c r="EV79" s="5"/>
      <c r="EW79" s="5"/>
      <c r="EX79" s="5"/>
      <c r="EY79" s="5"/>
      <c r="EZ79" s="5"/>
      <c r="FA79" s="5"/>
      <c r="FB79" s="5"/>
      <c r="FC79" s="5"/>
      <c r="FD79" s="5"/>
      <c r="FE79" s="5"/>
      <c r="FF79" s="5"/>
      <c r="FG79" s="5"/>
      <c r="FH79" s="5"/>
      <c r="FI79" s="5"/>
      <c r="FJ79" s="5"/>
      <c r="FK79" s="5"/>
      <c r="FL79" s="5"/>
      <c r="FM79" s="5"/>
      <c r="FN79" s="5"/>
      <c r="FO79" s="5"/>
      <c r="FP79" s="5"/>
      <c r="FQ79" s="5"/>
    </row>
    <row r="80" spans="1:173"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6"/>
      <c r="EH80" s="6"/>
      <c r="ET80" s="5"/>
      <c r="EU80" s="5"/>
      <c r="EV80" s="5"/>
      <c r="EW80" s="5"/>
      <c r="EX80" s="5"/>
      <c r="EY80" s="5"/>
      <c r="EZ80" s="5"/>
      <c r="FA80" s="5"/>
      <c r="FB80" s="5"/>
      <c r="FC80" s="5"/>
      <c r="FD80" s="5"/>
      <c r="FE80" s="5"/>
      <c r="FF80" s="5"/>
      <c r="FG80" s="5"/>
      <c r="FH80" s="5"/>
      <c r="FI80" s="5"/>
      <c r="FJ80" s="5"/>
      <c r="FK80" s="5"/>
      <c r="FL80" s="5"/>
      <c r="FM80" s="5"/>
      <c r="FN80" s="5"/>
      <c r="FO80" s="5"/>
      <c r="FP80" s="5"/>
      <c r="FQ80" s="5"/>
    </row>
    <row r="81" spans="1:138"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6"/>
      <c r="EH81" s="6"/>
    </row>
    <row r="82" spans="1:138" ht="45">
      <c r="A82" s="67" t="s">
        <v>157</v>
      </c>
      <c r="B82" s="68" t="s">
        <v>158</v>
      </c>
      <c r="C82" s="45"/>
      <c r="D82" s="86"/>
      <c r="E82" s="86"/>
      <c r="F82" s="45">
        <v>1</v>
      </c>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6"/>
      <c r="EH82" s="6"/>
    </row>
    <row r="83" spans="1:138" ht="45">
      <c r="A83" s="67" t="s">
        <v>159</v>
      </c>
      <c r="B83" s="68" t="s">
        <v>160</v>
      </c>
      <c r="C83" s="45"/>
      <c r="D83" s="86"/>
      <c r="E83" s="86"/>
      <c r="F83" s="45">
        <v>23</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6"/>
      <c r="EH83" s="6"/>
    </row>
    <row r="84" spans="1:138" ht="30">
      <c r="A84" s="67" t="s">
        <v>161</v>
      </c>
      <c r="B84" s="68" t="s">
        <v>139</v>
      </c>
      <c r="C84" s="45"/>
      <c r="D84" s="86"/>
      <c r="E84" s="86"/>
      <c r="F84" s="45">
        <v>1054</v>
      </c>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6"/>
      <c r="EH84" s="6"/>
    </row>
    <row r="85" spans="1:138" ht="30">
      <c r="A85" s="71" t="s">
        <v>162</v>
      </c>
      <c r="B85" s="80" t="s">
        <v>163</v>
      </c>
      <c r="C85" s="45"/>
      <c r="D85" s="86"/>
      <c r="E85" s="86"/>
      <c r="F85" s="45"/>
      <c r="G85" s="45"/>
      <c r="S85" s="6"/>
      <c r="AS85" s="6"/>
      <c r="AT85" s="6"/>
      <c r="AU85" s="6"/>
      <c r="BM85" s="6"/>
    </row>
    <row r="86" spans="1:138" ht="75">
      <c r="A86" s="81" t="s">
        <v>164</v>
      </c>
      <c r="B86" s="82" t="s">
        <v>165</v>
      </c>
      <c r="C86" s="45"/>
      <c r="D86" s="86"/>
      <c r="E86" s="86"/>
      <c r="F86" s="45"/>
      <c r="G86" s="45"/>
      <c r="AS86" s="6"/>
      <c r="AT86" s="6"/>
      <c r="AU86" s="6"/>
      <c r="BM86" s="6"/>
    </row>
    <row r="87" spans="1:138" ht="45">
      <c r="A87" s="81" t="s">
        <v>166</v>
      </c>
      <c r="B87" s="83" t="s">
        <v>167</v>
      </c>
      <c r="C87" s="45"/>
      <c r="D87" s="86"/>
      <c r="E87" s="86"/>
      <c r="F87" s="45"/>
      <c r="G87" s="45"/>
      <c r="AS87" s="6"/>
      <c r="AT87" s="6"/>
      <c r="AU87" s="6"/>
      <c r="BM87" s="6"/>
    </row>
    <row r="88" spans="1:138" ht="45">
      <c r="A88" s="81" t="s">
        <v>168</v>
      </c>
      <c r="B88" s="84" t="s">
        <v>169</v>
      </c>
      <c r="C88" s="86">
        <f t="shared" ref="C88:G89" si="20">C89</f>
        <v>0</v>
      </c>
      <c r="D88" s="86">
        <f t="shared" si="20"/>
        <v>0</v>
      </c>
      <c r="E88" s="86">
        <f t="shared" si="20"/>
        <v>0</v>
      </c>
      <c r="F88" s="86">
        <f t="shared" si="20"/>
        <v>0</v>
      </c>
      <c r="G88" s="86">
        <f t="shared" si="20"/>
        <v>0</v>
      </c>
      <c r="AS88" s="6"/>
      <c r="AT88" s="6"/>
      <c r="AU88" s="6"/>
      <c r="BM88" s="6"/>
    </row>
    <row r="89" spans="1:138">
      <c r="A89" s="81" t="s">
        <v>170</v>
      </c>
      <c r="B89" s="83" t="s">
        <v>171</v>
      </c>
      <c r="C89" s="86">
        <f t="shared" si="20"/>
        <v>0</v>
      </c>
      <c r="D89" s="86">
        <f t="shared" si="20"/>
        <v>0</v>
      </c>
      <c r="E89" s="86">
        <f t="shared" si="20"/>
        <v>0</v>
      </c>
      <c r="F89" s="86">
        <f t="shared" si="20"/>
        <v>0</v>
      </c>
      <c r="G89" s="86">
        <f t="shared" si="20"/>
        <v>0</v>
      </c>
      <c r="AS89" s="6"/>
      <c r="AT89" s="6"/>
      <c r="AU89" s="6"/>
      <c r="BM89" s="6"/>
    </row>
    <row r="90" spans="1:138">
      <c r="A90" s="81" t="s">
        <v>172</v>
      </c>
      <c r="B90" s="83" t="s">
        <v>173</v>
      </c>
      <c r="C90" s="86"/>
      <c r="D90" s="86"/>
      <c r="E90" s="86"/>
      <c r="F90" s="45"/>
      <c r="G90" s="45"/>
      <c r="AS90" s="6"/>
      <c r="AT90" s="6"/>
      <c r="AU90" s="6"/>
      <c r="BM90" s="6"/>
    </row>
    <row r="91" spans="1:138" ht="45">
      <c r="A91" s="81" t="s">
        <v>476</v>
      </c>
      <c r="B91" s="84" t="s">
        <v>169</v>
      </c>
      <c r="C91" s="86">
        <f>C92</f>
        <v>0</v>
      </c>
      <c r="D91" s="86">
        <f t="shared" ref="D91:G92" si="21">D92</f>
        <v>0</v>
      </c>
      <c r="E91" s="86">
        <f t="shared" si="21"/>
        <v>0</v>
      </c>
      <c r="F91" s="86">
        <f t="shared" si="21"/>
        <v>0</v>
      </c>
      <c r="G91" s="86">
        <f t="shared" si="21"/>
        <v>0</v>
      </c>
      <c r="BM91" s="6"/>
    </row>
    <row r="92" spans="1:138">
      <c r="A92" s="81" t="s">
        <v>477</v>
      </c>
      <c r="B92" s="83" t="s">
        <v>171</v>
      </c>
      <c r="C92" s="86">
        <f>C93</f>
        <v>0</v>
      </c>
      <c r="D92" s="86">
        <f t="shared" si="21"/>
        <v>0</v>
      </c>
      <c r="E92" s="86">
        <f t="shared" si="21"/>
        <v>0</v>
      </c>
      <c r="F92" s="86">
        <f t="shared" si="21"/>
        <v>0</v>
      </c>
      <c r="G92" s="86">
        <f t="shared" si="21"/>
        <v>0</v>
      </c>
      <c r="BM92" s="6"/>
    </row>
    <row r="93" spans="1:138">
      <c r="A93" s="81" t="s">
        <v>478</v>
      </c>
      <c r="B93" s="83" t="s">
        <v>471</v>
      </c>
      <c r="C93" s="86"/>
      <c r="D93" s="86"/>
      <c r="E93" s="86"/>
      <c r="F93" s="45"/>
      <c r="G93" s="45"/>
      <c r="BM93" s="6"/>
    </row>
    <row r="94" spans="1:138" ht="30">
      <c r="A94" s="84" t="s">
        <v>479</v>
      </c>
      <c r="B94" s="84" t="s">
        <v>174</v>
      </c>
      <c r="C94" s="86">
        <f>C95+C97</f>
        <v>0</v>
      </c>
      <c r="D94" s="86">
        <f t="shared" ref="D94:G94" si="22">D95+D97</f>
        <v>0</v>
      </c>
      <c r="E94" s="86">
        <f t="shared" si="22"/>
        <v>0</v>
      </c>
      <c r="F94" s="86">
        <f t="shared" si="22"/>
        <v>0</v>
      </c>
      <c r="G94" s="86">
        <f t="shared" si="22"/>
        <v>0</v>
      </c>
      <c r="BM94" s="6"/>
    </row>
    <row r="95" spans="1:138" ht="45">
      <c r="A95" s="84" t="s">
        <v>175</v>
      </c>
      <c r="B95" s="84" t="s">
        <v>169</v>
      </c>
      <c r="C95" s="86">
        <f>C96</f>
        <v>0</v>
      </c>
      <c r="D95" s="86">
        <f t="shared" ref="D95:G95" si="23">D96</f>
        <v>0</v>
      </c>
      <c r="E95" s="86">
        <f t="shared" si="23"/>
        <v>0</v>
      </c>
      <c r="F95" s="86">
        <f t="shared" si="23"/>
        <v>0</v>
      </c>
      <c r="G95" s="86">
        <f t="shared" si="23"/>
        <v>0</v>
      </c>
      <c r="BM95" s="6"/>
    </row>
    <row r="96" spans="1:138" ht="30">
      <c r="A96" s="83" t="s">
        <v>176</v>
      </c>
      <c r="B96" s="83" t="s">
        <v>177</v>
      </c>
      <c r="C96" s="86"/>
      <c r="D96" s="86"/>
      <c r="E96" s="86"/>
      <c r="F96" s="86"/>
      <c r="G96" s="86"/>
      <c r="BM96" s="6"/>
    </row>
    <row r="97" spans="1:173" s="56" customFormat="1">
      <c r="A97" s="83"/>
      <c r="B97" s="83" t="s">
        <v>472</v>
      </c>
      <c r="C97" s="86">
        <f>C98</f>
        <v>0</v>
      </c>
      <c r="D97" s="86">
        <f t="shared" ref="D97:G99" si="24">D98</f>
        <v>0</v>
      </c>
      <c r="E97" s="86">
        <f t="shared" si="24"/>
        <v>0</v>
      </c>
      <c r="F97" s="86">
        <f t="shared" si="24"/>
        <v>0</v>
      </c>
      <c r="G97" s="86">
        <f t="shared" si="24"/>
        <v>0</v>
      </c>
      <c r="BM97" s="6"/>
      <c r="ET97" s="5"/>
      <c r="EU97" s="5"/>
      <c r="EV97" s="5"/>
      <c r="EW97" s="5"/>
      <c r="EX97" s="5"/>
      <c r="EY97" s="5"/>
      <c r="EZ97" s="5"/>
      <c r="FA97" s="5"/>
      <c r="FB97" s="5"/>
      <c r="FC97" s="5"/>
      <c r="FD97" s="5"/>
      <c r="FE97" s="5"/>
      <c r="FF97" s="5"/>
      <c r="FG97" s="5"/>
      <c r="FH97" s="5"/>
      <c r="FI97" s="5"/>
      <c r="FJ97" s="5"/>
      <c r="FK97" s="5"/>
      <c r="FL97" s="5"/>
      <c r="FM97" s="5"/>
      <c r="FN97" s="5"/>
      <c r="FO97" s="5"/>
      <c r="FP97" s="5"/>
      <c r="FQ97" s="5"/>
    </row>
    <row r="98" spans="1:173" s="56" customFormat="1">
      <c r="A98" s="83" t="s">
        <v>480</v>
      </c>
      <c r="B98" s="83" t="s">
        <v>473</v>
      </c>
      <c r="C98" s="86">
        <f>C99</f>
        <v>0</v>
      </c>
      <c r="D98" s="86">
        <f t="shared" si="24"/>
        <v>0</v>
      </c>
      <c r="E98" s="86">
        <f t="shared" si="24"/>
        <v>0</v>
      </c>
      <c r="F98" s="86">
        <f t="shared" si="24"/>
        <v>0</v>
      </c>
      <c r="G98" s="86">
        <f t="shared" si="24"/>
        <v>0</v>
      </c>
      <c r="BM98" s="6"/>
      <c r="ET98" s="5"/>
      <c r="EU98" s="5"/>
      <c r="EV98" s="5"/>
      <c r="EW98" s="5"/>
      <c r="EX98" s="5"/>
      <c r="EY98" s="5"/>
      <c r="EZ98" s="5"/>
      <c r="FA98" s="5"/>
      <c r="FB98" s="5"/>
      <c r="FC98" s="5"/>
      <c r="FD98" s="5"/>
      <c r="FE98" s="5"/>
      <c r="FF98" s="5"/>
      <c r="FG98" s="5"/>
      <c r="FH98" s="5"/>
      <c r="FI98" s="5"/>
      <c r="FJ98" s="5"/>
      <c r="FK98" s="5"/>
      <c r="FL98" s="5"/>
      <c r="FM98" s="5"/>
      <c r="FN98" s="5"/>
      <c r="FO98" s="5"/>
      <c r="FP98" s="5"/>
      <c r="FQ98" s="5"/>
    </row>
    <row r="99" spans="1:173" s="56" customFormat="1" ht="30">
      <c r="A99" s="83" t="s">
        <v>481</v>
      </c>
      <c r="B99" s="83" t="s">
        <v>474</v>
      </c>
      <c r="C99" s="86">
        <f>C100</f>
        <v>0</v>
      </c>
      <c r="D99" s="86">
        <f t="shared" si="24"/>
        <v>0</v>
      </c>
      <c r="E99" s="86">
        <f t="shared" si="24"/>
        <v>0</v>
      </c>
      <c r="F99" s="86">
        <f t="shared" si="24"/>
        <v>0</v>
      </c>
      <c r="G99" s="86">
        <f t="shared" si="24"/>
        <v>0</v>
      </c>
      <c r="BM99" s="6"/>
      <c r="ET99" s="5"/>
      <c r="EU99" s="5"/>
      <c r="EV99" s="5"/>
      <c r="EW99" s="5"/>
      <c r="EX99" s="5"/>
      <c r="EY99" s="5"/>
      <c r="EZ99" s="5"/>
      <c r="FA99" s="5"/>
      <c r="FB99" s="5"/>
      <c r="FC99" s="5"/>
      <c r="FD99" s="5"/>
      <c r="FE99" s="5"/>
      <c r="FF99" s="5"/>
      <c r="FG99" s="5"/>
      <c r="FH99" s="5"/>
      <c r="FI99" s="5"/>
      <c r="FJ99" s="5"/>
      <c r="FK99" s="5"/>
      <c r="FL99" s="5"/>
      <c r="FM99" s="5"/>
      <c r="FN99" s="5"/>
      <c r="FO99" s="5"/>
      <c r="FP99" s="5"/>
      <c r="FQ99" s="5"/>
    </row>
    <row r="100" spans="1:173" s="56" customFormat="1">
      <c r="A100" s="83" t="s">
        <v>482</v>
      </c>
      <c r="B100" s="83" t="s">
        <v>475</v>
      </c>
      <c r="C100" s="45"/>
      <c r="D100" s="86"/>
      <c r="E100" s="86"/>
      <c r="F100" s="45"/>
      <c r="G100" s="45"/>
      <c r="BM100" s="6"/>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row>
    <row r="101" spans="1:173" s="56" customFormat="1">
      <c r="A101" s="84" t="s">
        <v>178</v>
      </c>
      <c r="B101" s="84" t="s">
        <v>179</v>
      </c>
      <c r="C101" s="86">
        <f>C102</f>
        <v>0</v>
      </c>
      <c r="D101" s="86">
        <f t="shared" ref="D101:G101" si="25">D102</f>
        <v>0</v>
      </c>
      <c r="E101" s="86">
        <f t="shared" si="25"/>
        <v>0</v>
      </c>
      <c r="F101" s="86">
        <f t="shared" si="25"/>
        <v>340546</v>
      </c>
      <c r="G101" s="86">
        <f t="shared" si="25"/>
        <v>-232243</v>
      </c>
      <c r="BM101" s="6"/>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row>
    <row r="102" spans="1:173" s="56" customFormat="1" ht="30">
      <c r="A102" s="83" t="s">
        <v>180</v>
      </c>
      <c r="B102" s="83" t="s">
        <v>181</v>
      </c>
      <c r="C102" s="45"/>
      <c r="D102" s="86"/>
      <c r="E102" s="86"/>
      <c r="F102" s="45">
        <v>340546</v>
      </c>
      <c r="G102" s="45">
        <v>-232243</v>
      </c>
      <c r="BM102" s="6"/>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row>
    <row r="103" spans="1:173" s="56" customFormat="1">
      <c r="A103" s="53"/>
      <c r="B103" s="5"/>
      <c r="C103" s="5"/>
      <c r="D103" s="46"/>
      <c r="E103" s="46"/>
      <c r="F103" s="5"/>
      <c r="G103" s="5"/>
      <c r="BM103" s="6"/>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row>
    <row r="104" spans="1:173" s="56" customFormat="1" ht="15.75">
      <c r="A104" s="53"/>
      <c r="B104" s="101" t="s">
        <v>496</v>
      </c>
      <c r="C104" s="5"/>
      <c r="D104" s="46"/>
      <c r="E104" s="46"/>
      <c r="F104" s="103" t="s">
        <v>498</v>
      </c>
      <c r="G104" s="46"/>
      <c r="BM104" s="6"/>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row>
    <row r="105" spans="1:173" s="56" customFormat="1">
      <c r="A105" s="53"/>
      <c r="B105" s="102" t="s">
        <v>497</v>
      </c>
      <c r="C105" s="5"/>
      <c r="D105" s="46"/>
      <c r="E105" s="46"/>
      <c r="F105" s="104" t="s">
        <v>499</v>
      </c>
      <c r="G105" s="46"/>
      <c r="BM105" s="6"/>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row>
    <row r="106" spans="1:173" s="56" customFormat="1">
      <c r="A106" s="53"/>
      <c r="B106" s="5"/>
      <c r="C106" s="5"/>
      <c r="D106" s="46"/>
      <c r="E106" s="46"/>
      <c r="F106" s="5"/>
      <c r="G106" s="5"/>
      <c r="BM106" s="6"/>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row>
  </sheetData>
  <protectedRanges>
    <protectedRange sqref="C85:C86 C69:C81 C61 F85:G87 C29:C50 C54:C55 F69:G78 F80:G81 C17:C26 F61:G61 F29:G50 F17:G22 F24:G26 F54:G54 F90:G90 D23:G23 D55:G55 C57:G57 C64:G65 D79:G79 F93:G93" name="Zonă1" securityDescriptor="O:WDG:WDD:(A;;CC;;;AN)(A;;CC;;;AU)(A;;CC;;;WD)"/>
  </protectedRanges>
  <mergeCells count="26">
    <mergeCell ref="DW4:EA4"/>
    <mergeCell ref="EB4:EF4"/>
    <mergeCell ref="CS4:CW4"/>
    <mergeCell ref="CX4:DB4"/>
    <mergeCell ref="DC4:DG4"/>
    <mergeCell ref="DH4:DL4"/>
    <mergeCell ref="DM4:DQ4"/>
    <mergeCell ref="DR4:DV4"/>
    <mergeCell ref="CN4:CR4"/>
    <mergeCell ref="AK4:AO4"/>
    <mergeCell ref="AP4:AT4"/>
    <mergeCell ref="AU4:AY4"/>
    <mergeCell ref="AZ4:BD4"/>
    <mergeCell ref="BE4:BI4"/>
    <mergeCell ref="BJ4:BN4"/>
    <mergeCell ref="BO4:BS4"/>
    <mergeCell ref="BT4:BX4"/>
    <mergeCell ref="BY4:CC4"/>
    <mergeCell ref="CD4:CH4"/>
    <mergeCell ref="CI4:CM4"/>
    <mergeCell ref="AF4:AJ4"/>
    <mergeCell ref="H4:K4"/>
    <mergeCell ref="L4:P4"/>
    <mergeCell ref="Q4:U4"/>
    <mergeCell ref="V4:Z4"/>
    <mergeCell ref="AA4:AE4"/>
  </mergeCells>
  <pageMargins left="0.75" right="0.75" top="1" bottom="1" header="0.5" footer="0.5"/>
  <pageSetup scale="74"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rgb="FFCC00CC"/>
  </sheetPr>
  <dimension ref="A1:H219"/>
  <sheetViews>
    <sheetView zoomScaleNormal="100" workbookViewId="0">
      <pane xSplit="3" ySplit="6" topLeftCell="D210" activePane="bottomRight" state="frozen"/>
      <selection activeCell="G7" sqref="G7:H209"/>
      <selection pane="topRight" activeCell="G7" sqref="G7:H209"/>
      <selection pane="bottomLeft" activeCell="G7" sqref="G7:H209"/>
      <selection pane="bottomRight" activeCell="E221" sqref="E221"/>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hidden="1" customWidth="1"/>
    <col min="7" max="7" width="15.42578125" style="4" bestFit="1" customWidth="1"/>
    <col min="8" max="8" width="14.5703125" style="4" bestFit="1" customWidth="1"/>
    <col min="9" max="16384" width="9.140625" style="5"/>
  </cols>
  <sheetData>
    <row r="1" spans="1:8" ht="17.25">
      <c r="B1" s="2" t="s">
        <v>483</v>
      </c>
      <c r="C1" s="3"/>
    </row>
    <row r="2" spans="1:8">
      <c r="B2" s="3"/>
      <c r="C2" s="3"/>
    </row>
    <row r="3" spans="1:8">
      <c r="B3" s="3"/>
      <c r="C3" s="3"/>
      <c r="D3" s="6"/>
    </row>
    <row r="4" spans="1:8">
      <c r="D4" s="7"/>
      <c r="E4" s="7"/>
      <c r="F4" s="8"/>
      <c r="G4" s="9"/>
      <c r="H4" s="98" t="s">
        <v>469</v>
      </c>
    </row>
    <row r="5" spans="1:8" s="13" customFormat="1" ht="105">
      <c r="A5" s="10" t="s">
        <v>1</v>
      </c>
      <c r="B5" s="11" t="s">
        <v>2</v>
      </c>
      <c r="C5" s="11"/>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498345770</v>
      </c>
      <c r="E7" s="87">
        <f t="shared" si="1"/>
        <v>489283970</v>
      </c>
      <c r="F7" s="87">
        <f t="shared" si="1"/>
        <v>0</v>
      </c>
      <c r="G7" s="87">
        <f t="shared" si="1"/>
        <v>451390388</v>
      </c>
      <c r="H7" s="87">
        <f t="shared" si="1"/>
        <v>42550211</v>
      </c>
    </row>
    <row r="8" spans="1:8" s="19" customFormat="1">
      <c r="A8" s="17" t="s">
        <v>202</v>
      </c>
      <c r="B8" s="20" t="s">
        <v>189</v>
      </c>
      <c r="C8" s="88">
        <f t="shared" ref="C8" si="2">+C9+C10+C13+C11+C12+C15+C176+C14</f>
        <v>0</v>
      </c>
      <c r="D8" s="88">
        <f t="shared" ref="D8:H8" si="3">+D9+D10+D13+D11+D12+D15+D176+D14</f>
        <v>498345770</v>
      </c>
      <c r="E8" s="88">
        <f t="shared" si="3"/>
        <v>489283970</v>
      </c>
      <c r="F8" s="88">
        <f t="shared" si="3"/>
        <v>0</v>
      </c>
      <c r="G8" s="88">
        <f t="shared" si="3"/>
        <v>451390388</v>
      </c>
      <c r="H8" s="88">
        <f t="shared" si="3"/>
        <v>42550211</v>
      </c>
    </row>
    <row r="9" spans="1:8" s="19" customFormat="1">
      <c r="A9" s="17" t="s">
        <v>204</v>
      </c>
      <c r="B9" s="20" t="s">
        <v>190</v>
      </c>
      <c r="C9" s="88">
        <f t="shared" ref="C9" si="4">+C23</f>
        <v>0</v>
      </c>
      <c r="D9" s="88">
        <f t="shared" ref="D9:H9" si="5">+D23</f>
        <v>4270560</v>
      </c>
      <c r="E9" s="88">
        <f t="shared" si="5"/>
        <v>4270560</v>
      </c>
      <c r="F9" s="88">
        <f t="shared" si="5"/>
        <v>0</v>
      </c>
      <c r="G9" s="88">
        <f t="shared" si="5"/>
        <v>3630580</v>
      </c>
      <c r="H9" s="88">
        <f t="shared" si="5"/>
        <v>354636</v>
      </c>
    </row>
    <row r="10" spans="1:8" s="19" customFormat="1" ht="16.5" customHeight="1">
      <c r="A10" s="17" t="s">
        <v>205</v>
      </c>
      <c r="B10" s="20" t="s">
        <v>191</v>
      </c>
      <c r="C10" s="88">
        <f t="shared" ref="C10" si="6">+C44</f>
        <v>0</v>
      </c>
      <c r="D10" s="88">
        <f t="shared" ref="D10:H10" si="7">+D44</f>
        <v>344769050</v>
      </c>
      <c r="E10" s="88">
        <f t="shared" si="7"/>
        <v>335707250</v>
      </c>
      <c r="F10" s="88">
        <f t="shared" si="7"/>
        <v>0</v>
      </c>
      <c r="G10" s="88">
        <f t="shared" si="7"/>
        <v>308855026</v>
      </c>
      <c r="H10" s="88">
        <f t="shared" si="7"/>
        <v>29485819</v>
      </c>
    </row>
    <row r="11" spans="1:8" s="19" customFormat="1">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c r="A12" s="17" t="s">
        <v>208</v>
      </c>
      <c r="B12" s="20" t="s">
        <v>193</v>
      </c>
      <c r="C12" s="88">
        <f t="shared" ref="C12" si="10">C177</f>
        <v>0</v>
      </c>
      <c r="D12" s="88">
        <f t="shared" ref="D12:H12" si="11">D177</f>
        <v>130756260</v>
      </c>
      <c r="E12" s="88">
        <f t="shared" si="11"/>
        <v>130756260</v>
      </c>
      <c r="F12" s="88">
        <f t="shared" si="11"/>
        <v>0</v>
      </c>
      <c r="G12" s="88">
        <f t="shared" si="11"/>
        <v>120612537</v>
      </c>
      <c r="H12" s="88">
        <f t="shared" si="11"/>
        <v>11991814</v>
      </c>
    </row>
    <row r="13" spans="1:8" s="19" customFormat="1" ht="16.5" customHeight="1">
      <c r="A13" s="17" t="s">
        <v>209</v>
      </c>
      <c r="B13" s="20" t="s">
        <v>194</v>
      </c>
      <c r="C13" s="88">
        <f t="shared" ref="C13" si="12">C191</f>
        <v>0</v>
      </c>
      <c r="D13" s="88">
        <f t="shared" ref="D13:H13" si="13">D191</f>
        <v>18549900</v>
      </c>
      <c r="E13" s="88">
        <f t="shared" si="13"/>
        <v>18549900</v>
      </c>
      <c r="F13" s="88">
        <f t="shared" si="13"/>
        <v>0</v>
      </c>
      <c r="G13" s="88">
        <f t="shared" si="13"/>
        <v>18549100</v>
      </c>
      <c r="H13" s="88">
        <f t="shared" si="13"/>
        <v>721700</v>
      </c>
    </row>
    <row r="14" spans="1:8" s="19" customFormat="1" ht="30">
      <c r="A14" s="17" t="s">
        <v>211</v>
      </c>
      <c r="B14" s="20" t="s">
        <v>195</v>
      </c>
      <c r="C14" s="88">
        <f t="shared" ref="C14" si="14">C198</f>
        <v>0</v>
      </c>
      <c r="D14" s="88">
        <f t="shared" ref="D14:H14" si="15">D198</f>
        <v>0</v>
      </c>
      <c r="E14" s="88">
        <f t="shared" si="15"/>
        <v>0</v>
      </c>
      <c r="F14" s="88">
        <f t="shared" si="15"/>
        <v>0</v>
      </c>
      <c r="G14" s="88">
        <f t="shared" si="15"/>
        <v>0</v>
      </c>
      <c r="H14" s="88">
        <f t="shared" si="15"/>
        <v>0</v>
      </c>
    </row>
    <row r="15" spans="1:8" s="19" customFormat="1" ht="16.5" customHeight="1">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c r="A18" s="17" t="s">
        <v>219</v>
      </c>
      <c r="B18" s="20" t="s">
        <v>201</v>
      </c>
      <c r="C18" s="88">
        <f t="shared" ref="C18" si="21">C176+C197</f>
        <v>0</v>
      </c>
      <c r="D18" s="88">
        <f t="shared" ref="D18:H18" si="22">D176+D197</f>
        <v>0</v>
      </c>
      <c r="E18" s="88">
        <f t="shared" si="22"/>
        <v>0</v>
      </c>
      <c r="F18" s="88">
        <f t="shared" si="22"/>
        <v>0</v>
      </c>
      <c r="G18" s="88">
        <f t="shared" si="22"/>
        <v>-256855</v>
      </c>
      <c r="H18" s="88">
        <f t="shared" si="22"/>
        <v>-3758</v>
      </c>
    </row>
    <row r="19" spans="1:8" s="19" customFormat="1" ht="16.5" customHeight="1">
      <c r="A19" s="17" t="s">
        <v>221</v>
      </c>
      <c r="B19" s="20" t="s">
        <v>203</v>
      </c>
      <c r="C19" s="88">
        <f t="shared" ref="C19" si="23">+C20+C16</f>
        <v>0</v>
      </c>
      <c r="D19" s="88">
        <f t="shared" ref="D19:H19" si="24">+D20+D16</f>
        <v>498345770</v>
      </c>
      <c r="E19" s="88">
        <f t="shared" si="24"/>
        <v>489283970</v>
      </c>
      <c r="F19" s="88">
        <f t="shared" si="24"/>
        <v>0</v>
      </c>
      <c r="G19" s="88">
        <f t="shared" si="24"/>
        <v>451390388</v>
      </c>
      <c r="H19" s="88">
        <f t="shared" si="24"/>
        <v>42550211</v>
      </c>
    </row>
    <row r="20" spans="1:8" s="19" customFormat="1">
      <c r="A20" s="17" t="s">
        <v>223</v>
      </c>
      <c r="B20" s="20" t="s">
        <v>189</v>
      </c>
      <c r="C20" s="88">
        <f t="shared" ref="C20" si="25">C9+C10+C11+C12+C13+C15+C176+C14</f>
        <v>0</v>
      </c>
      <c r="D20" s="88">
        <f t="shared" ref="D20:H20" si="26">D9+D10+D11+D12+D13+D15+D176+D14</f>
        <v>498345770</v>
      </c>
      <c r="E20" s="88">
        <f t="shared" si="26"/>
        <v>489283970</v>
      </c>
      <c r="F20" s="88">
        <f t="shared" si="26"/>
        <v>0</v>
      </c>
      <c r="G20" s="88">
        <f t="shared" si="26"/>
        <v>451390388</v>
      </c>
      <c r="H20" s="88">
        <f t="shared" si="26"/>
        <v>42550211</v>
      </c>
    </row>
    <row r="21" spans="1:8" s="19" customFormat="1" ht="16.5" customHeight="1">
      <c r="A21" s="21" t="s">
        <v>225</v>
      </c>
      <c r="B21" s="20" t="s">
        <v>206</v>
      </c>
      <c r="C21" s="88">
        <f t="shared" ref="C21" si="27">+C22+C78+C176</f>
        <v>0</v>
      </c>
      <c r="D21" s="88">
        <f t="shared" ref="D21:H21" si="28">+D22+D78+D176</f>
        <v>479795870</v>
      </c>
      <c r="E21" s="88">
        <f t="shared" si="28"/>
        <v>470734070</v>
      </c>
      <c r="F21" s="88">
        <f t="shared" si="28"/>
        <v>0</v>
      </c>
      <c r="G21" s="88">
        <f t="shared" si="28"/>
        <v>432841288</v>
      </c>
      <c r="H21" s="88">
        <f t="shared" si="28"/>
        <v>41828511</v>
      </c>
    </row>
    <row r="22" spans="1:8" s="19" customFormat="1" ht="16.5" customHeight="1">
      <c r="A22" s="17" t="s">
        <v>227</v>
      </c>
      <c r="B22" s="20" t="s">
        <v>189</v>
      </c>
      <c r="C22" s="88">
        <f t="shared" ref="C22" si="29">+C23+C44+C72+C177+C75+C198</f>
        <v>0</v>
      </c>
      <c r="D22" s="88">
        <f t="shared" ref="D22:H22" si="30">+D23+D44+D72+D177+D75+D198</f>
        <v>479795870</v>
      </c>
      <c r="E22" s="88">
        <f t="shared" si="30"/>
        <v>470734070</v>
      </c>
      <c r="F22" s="88">
        <f t="shared" si="30"/>
        <v>0</v>
      </c>
      <c r="G22" s="88">
        <f t="shared" si="30"/>
        <v>433098143</v>
      </c>
      <c r="H22" s="88">
        <f t="shared" si="30"/>
        <v>41832269</v>
      </c>
    </row>
    <row r="23" spans="1:8" s="19" customFormat="1">
      <c r="A23" s="17" t="s">
        <v>229</v>
      </c>
      <c r="B23" s="20" t="s">
        <v>190</v>
      </c>
      <c r="C23" s="88">
        <f t="shared" ref="C23" si="31">+C24+C36+C34</f>
        <v>0</v>
      </c>
      <c r="D23" s="88">
        <f t="shared" ref="D23:H23" si="32">+D24+D36+D34</f>
        <v>4270560</v>
      </c>
      <c r="E23" s="88">
        <f t="shared" si="32"/>
        <v>4270560</v>
      </c>
      <c r="F23" s="88">
        <f t="shared" si="32"/>
        <v>0</v>
      </c>
      <c r="G23" s="88">
        <f t="shared" si="32"/>
        <v>3630580</v>
      </c>
      <c r="H23" s="88">
        <f t="shared" si="32"/>
        <v>354636</v>
      </c>
    </row>
    <row r="24" spans="1:8" s="19" customFormat="1" ht="16.5" customHeight="1">
      <c r="A24" s="17" t="s">
        <v>231</v>
      </c>
      <c r="B24" s="20" t="s">
        <v>210</v>
      </c>
      <c r="C24" s="88">
        <f t="shared" ref="C24" si="33">C25+C28+C29+C30+C32+C26+C27+C31</f>
        <v>0</v>
      </c>
      <c r="D24" s="88">
        <f t="shared" ref="D24:H24" si="34">D25+D28+D29+D30+D32+D26+D27+D31</f>
        <v>4115630</v>
      </c>
      <c r="E24" s="88">
        <f t="shared" si="34"/>
        <v>4115630</v>
      </c>
      <c r="F24" s="88">
        <f t="shared" si="34"/>
        <v>0</v>
      </c>
      <c r="G24" s="88">
        <f t="shared" si="34"/>
        <v>3489580</v>
      </c>
      <c r="H24" s="88">
        <f t="shared" si="34"/>
        <v>346833</v>
      </c>
    </row>
    <row r="25" spans="1:8" s="19" customFormat="1" ht="16.5" customHeight="1">
      <c r="A25" s="22" t="s">
        <v>233</v>
      </c>
      <c r="B25" s="23" t="s">
        <v>212</v>
      </c>
      <c r="C25" s="89"/>
      <c r="D25" s="90">
        <v>3436180</v>
      </c>
      <c r="E25" s="90">
        <v>3436180</v>
      </c>
      <c r="F25" s="90"/>
      <c r="G25" s="45">
        <v>2924428</v>
      </c>
      <c r="H25" s="45">
        <v>295086</v>
      </c>
    </row>
    <row r="26" spans="1:8" s="19" customFormat="1">
      <c r="A26" s="22" t="s">
        <v>235</v>
      </c>
      <c r="B26" s="23" t="s">
        <v>214</v>
      </c>
      <c r="C26" s="89"/>
      <c r="D26" s="90">
        <v>458000</v>
      </c>
      <c r="E26" s="90">
        <v>458000</v>
      </c>
      <c r="F26" s="90"/>
      <c r="G26" s="45">
        <v>377345</v>
      </c>
      <c r="H26" s="45">
        <v>31196</v>
      </c>
    </row>
    <row r="27" spans="1:8" s="19" customFormat="1">
      <c r="A27" s="22" t="s">
        <v>237</v>
      </c>
      <c r="B27" s="23" t="s">
        <v>216</v>
      </c>
      <c r="C27" s="89"/>
      <c r="D27" s="90">
        <v>22000</v>
      </c>
      <c r="E27" s="90">
        <v>22000</v>
      </c>
      <c r="F27" s="90"/>
      <c r="G27" s="45">
        <v>18372</v>
      </c>
      <c r="H27" s="45">
        <v>1772</v>
      </c>
    </row>
    <row r="28" spans="1:8" s="19" customFormat="1" ht="16.5" customHeight="1">
      <c r="A28" s="22" t="s">
        <v>239</v>
      </c>
      <c r="B28" s="24" t="s">
        <v>218</v>
      </c>
      <c r="C28" s="89"/>
      <c r="D28" s="90">
        <v>13000</v>
      </c>
      <c r="E28" s="90">
        <v>13000</v>
      </c>
      <c r="F28" s="90"/>
      <c r="G28" s="45">
        <v>12272</v>
      </c>
      <c r="H28" s="45">
        <v>1480</v>
      </c>
    </row>
    <row r="29" spans="1:8" s="19" customFormat="1" ht="16.5" customHeight="1">
      <c r="A29" s="22" t="s">
        <v>241</v>
      </c>
      <c r="B29" s="24" t="s">
        <v>220</v>
      </c>
      <c r="C29" s="89"/>
      <c r="D29" s="90">
        <v>1000</v>
      </c>
      <c r="E29" s="90">
        <v>1000</v>
      </c>
      <c r="F29" s="90"/>
      <c r="G29" s="45">
        <v>540</v>
      </c>
      <c r="H29" s="45">
        <v>40</v>
      </c>
    </row>
    <row r="30" spans="1:8" ht="16.5" customHeight="1">
      <c r="A30" s="22" t="s">
        <v>243</v>
      </c>
      <c r="B30" s="24" t="s">
        <v>222</v>
      </c>
      <c r="C30" s="89"/>
      <c r="D30" s="90"/>
      <c r="E30" s="90"/>
      <c r="F30" s="90"/>
      <c r="G30" s="45"/>
      <c r="H30" s="45"/>
    </row>
    <row r="31" spans="1:8" ht="16.5" customHeight="1">
      <c r="A31" s="22" t="s">
        <v>244</v>
      </c>
      <c r="B31" s="24" t="s">
        <v>224</v>
      </c>
      <c r="C31" s="89"/>
      <c r="D31" s="90">
        <v>155000</v>
      </c>
      <c r="E31" s="90">
        <v>155000</v>
      </c>
      <c r="F31" s="90"/>
      <c r="G31" s="45">
        <v>126173</v>
      </c>
      <c r="H31" s="45">
        <v>12459</v>
      </c>
    </row>
    <row r="32" spans="1:8" ht="16.5" customHeight="1">
      <c r="A32" s="22" t="s">
        <v>246</v>
      </c>
      <c r="B32" s="24" t="s">
        <v>226</v>
      </c>
      <c r="C32" s="89"/>
      <c r="D32" s="90">
        <v>30450</v>
      </c>
      <c r="E32" s="90">
        <v>30450</v>
      </c>
      <c r="F32" s="90"/>
      <c r="G32" s="45">
        <v>30450</v>
      </c>
      <c r="H32" s="45">
        <v>4800</v>
      </c>
    </row>
    <row r="33" spans="1:8" ht="16.5" customHeight="1">
      <c r="A33" s="22"/>
      <c r="B33" s="24" t="s">
        <v>228</v>
      </c>
      <c r="C33" s="89"/>
      <c r="D33" s="90"/>
      <c r="E33" s="90"/>
      <c r="F33" s="90"/>
      <c r="G33" s="45"/>
      <c r="H33" s="45"/>
    </row>
    <row r="34" spans="1:8" ht="16.5" customHeight="1">
      <c r="A34" s="22" t="s">
        <v>248</v>
      </c>
      <c r="B34" s="20" t="s">
        <v>230</v>
      </c>
      <c r="C34" s="89">
        <f t="shared" ref="C34:H34" si="35">C35</f>
        <v>0</v>
      </c>
      <c r="D34" s="89">
        <f t="shared" si="35"/>
        <v>62350</v>
      </c>
      <c r="E34" s="89">
        <f t="shared" si="35"/>
        <v>62350</v>
      </c>
      <c r="F34" s="89">
        <f t="shared" si="35"/>
        <v>0</v>
      </c>
      <c r="G34" s="89">
        <f t="shared" si="35"/>
        <v>62350</v>
      </c>
      <c r="H34" s="89">
        <f t="shared" si="35"/>
        <v>0</v>
      </c>
    </row>
    <row r="35" spans="1:8" ht="16.5" customHeight="1">
      <c r="A35" s="22" t="s">
        <v>250</v>
      </c>
      <c r="B35" s="24" t="s">
        <v>232</v>
      </c>
      <c r="C35" s="89"/>
      <c r="D35" s="90">
        <v>62350</v>
      </c>
      <c r="E35" s="90">
        <v>62350</v>
      </c>
      <c r="F35" s="90"/>
      <c r="G35" s="45">
        <v>62350</v>
      </c>
      <c r="H35" s="45"/>
    </row>
    <row r="36" spans="1:8" ht="16.5" customHeight="1">
      <c r="A36" s="17" t="s">
        <v>252</v>
      </c>
      <c r="B36" s="20" t="s">
        <v>234</v>
      </c>
      <c r="C36" s="88">
        <f t="shared" ref="C36:H36" si="36">+C37+C38+C39+C40+C41+C42+C43</f>
        <v>0</v>
      </c>
      <c r="D36" s="88">
        <f t="shared" si="36"/>
        <v>92580</v>
      </c>
      <c r="E36" s="88">
        <f t="shared" si="36"/>
        <v>92580</v>
      </c>
      <c r="F36" s="88">
        <f t="shared" si="36"/>
        <v>0</v>
      </c>
      <c r="G36" s="88">
        <f t="shared" si="36"/>
        <v>78650</v>
      </c>
      <c r="H36" s="88">
        <f t="shared" si="36"/>
        <v>7803</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92580</v>
      </c>
      <c r="E42" s="90">
        <v>92580</v>
      </c>
      <c r="F42" s="90"/>
      <c r="G42" s="45">
        <v>78650</v>
      </c>
      <c r="H42" s="45">
        <v>7803</v>
      </c>
    </row>
    <row r="43" spans="1:8" ht="16.5" customHeight="1">
      <c r="A43" s="22" t="s">
        <v>266</v>
      </c>
      <c r="B43" s="25" t="s">
        <v>247</v>
      </c>
      <c r="C43" s="89"/>
      <c r="D43" s="90"/>
      <c r="E43" s="90"/>
      <c r="F43" s="90"/>
      <c r="G43" s="45"/>
      <c r="H43" s="45"/>
    </row>
    <row r="44" spans="1:8" ht="16.5" customHeight="1">
      <c r="A44" s="17" t="s">
        <v>268</v>
      </c>
      <c r="B44" s="20" t="s">
        <v>191</v>
      </c>
      <c r="C44" s="88">
        <f t="shared" ref="C44" si="37">+C45+C59+C58+C61+C64+C66+C67+C69+C65+C68</f>
        <v>0</v>
      </c>
      <c r="D44" s="88">
        <f t="shared" ref="D44:H44" si="38">+D45+D59+D58+D61+D64+D66+D67+D69+D65+D68</f>
        <v>344769050</v>
      </c>
      <c r="E44" s="88">
        <f t="shared" si="38"/>
        <v>335707250</v>
      </c>
      <c r="F44" s="88">
        <f t="shared" si="38"/>
        <v>0</v>
      </c>
      <c r="G44" s="88">
        <f t="shared" si="38"/>
        <v>308855026</v>
      </c>
      <c r="H44" s="88">
        <f t="shared" si="38"/>
        <v>29485819</v>
      </c>
    </row>
    <row r="45" spans="1:8" ht="16.5" customHeight="1">
      <c r="A45" s="17" t="s">
        <v>270</v>
      </c>
      <c r="B45" s="20" t="s">
        <v>249</v>
      </c>
      <c r="C45" s="88">
        <f t="shared" ref="C45" si="39">+C46+C47+C48+C49+C50+C51+C52+C53+C55</f>
        <v>0</v>
      </c>
      <c r="D45" s="88">
        <f t="shared" ref="D45:H45" si="40">+D46+D47+D48+D49+D50+D51+D52+D53+D55</f>
        <v>344705460</v>
      </c>
      <c r="E45" s="88">
        <f t="shared" si="40"/>
        <v>335643660</v>
      </c>
      <c r="F45" s="88">
        <f t="shared" si="40"/>
        <v>0</v>
      </c>
      <c r="G45" s="88">
        <f t="shared" si="40"/>
        <v>308841209</v>
      </c>
      <c r="H45" s="88">
        <f t="shared" si="40"/>
        <v>29485175</v>
      </c>
    </row>
    <row r="46" spans="1:8" s="19" customFormat="1" ht="16.5" customHeight="1">
      <c r="A46" s="22" t="s">
        <v>272</v>
      </c>
      <c r="B46" s="24" t="s">
        <v>251</v>
      </c>
      <c r="C46" s="89"/>
      <c r="D46" s="90">
        <v>22000</v>
      </c>
      <c r="E46" s="90">
        <v>22000</v>
      </c>
      <c r="F46" s="90"/>
      <c r="G46" s="45">
        <v>16299</v>
      </c>
      <c r="H46" s="45"/>
    </row>
    <row r="47" spans="1:8" s="19" customFormat="1" ht="16.5" customHeight="1">
      <c r="A47" s="22" t="s">
        <v>274</v>
      </c>
      <c r="B47" s="24" t="s">
        <v>253</v>
      </c>
      <c r="C47" s="89"/>
      <c r="D47" s="90">
        <v>3000</v>
      </c>
      <c r="E47" s="90">
        <v>3000</v>
      </c>
      <c r="F47" s="90"/>
      <c r="G47" s="45">
        <v>2232</v>
      </c>
      <c r="H47" s="45"/>
    </row>
    <row r="48" spans="1:8" ht="16.5" customHeight="1">
      <c r="A48" s="22" t="s">
        <v>276</v>
      </c>
      <c r="B48" s="24" t="s">
        <v>255</v>
      </c>
      <c r="C48" s="89"/>
      <c r="D48" s="90">
        <v>80170</v>
      </c>
      <c r="E48" s="90">
        <v>80170</v>
      </c>
      <c r="F48" s="90"/>
      <c r="G48" s="45">
        <v>58298</v>
      </c>
      <c r="H48" s="45">
        <v>2652</v>
      </c>
    </row>
    <row r="49" spans="1:8" ht="16.5" customHeight="1">
      <c r="A49" s="22" t="s">
        <v>278</v>
      </c>
      <c r="B49" s="24" t="s">
        <v>257</v>
      </c>
      <c r="C49" s="89"/>
      <c r="D49" s="90">
        <v>7450</v>
      </c>
      <c r="E49" s="90">
        <v>7450</v>
      </c>
      <c r="F49" s="90"/>
      <c r="G49" s="45">
        <v>5064</v>
      </c>
      <c r="H49" s="45">
        <v>564</v>
      </c>
    </row>
    <row r="50" spans="1:8" ht="16.5" customHeight="1">
      <c r="A50" s="22" t="s">
        <v>280</v>
      </c>
      <c r="B50" s="24" t="s">
        <v>259</v>
      </c>
      <c r="C50" s="89"/>
      <c r="D50" s="90">
        <v>15000</v>
      </c>
      <c r="E50" s="90">
        <v>15000</v>
      </c>
      <c r="F50" s="90"/>
      <c r="G50" s="45">
        <v>15000</v>
      </c>
      <c r="H50" s="45">
        <v>5000</v>
      </c>
    </row>
    <row r="51" spans="1:8" ht="16.5" customHeight="1">
      <c r="A51" s="22" t="s">
        <v>282</v>
      </c>
      <c r="B51" s="24" t="s">
        <v>261</v>
      </c>
      <c r="C51" s="89"/>
      <c r="D51" s="90"/>
      <c r="E51" s="90"/>
      <c r="F51" s="90"/>
      <c r="G51" s="45"/>
      <c r="H51" s="45"/>
    </row>
    <row r="52" spans="1:8" ht="16.5" customHeight="1">
      <c r="A52" s="22" t="s">
        <v>284</v>
      </c>
      <c r="B52" s="24" t="s">
        <v>263</v>
      </c>
      <c r="C52" s="89"/>
      <c r="D52" s="90">
        <v>59000</v>
      </c>
      <c r="E52" s="90">
        <v>59000</v>
      </c>
      <c r="F52" s="90"/>
      <c r="G52" s="45">
        <v>51365</v>
      </c>
      <c r="H52" s="45">
        <v>5609</v>
      </c>
    </row>
    <row r="53" spans="1:8" ht="16.5" customHeight="1">
      <c r="A53" s="17" t="s">
        <v>286</v>
      </c>
      <c r="B53" s="20" t="s">
        <v>265</v>
      </c>
      <c r="C53" s="91">
        <f t="shared" ref="C53:H53" si="41">+C54+C89</f>
        <v>0</v>
      </c>
      <c r="D53" s="91">
        <f t="shared" si="41"/>
        <v>344379140</v>
      </c>
      <c r="E53" s="91">
        <f t="shared" si="41"/>
        <v>335317340</v>
      </c>
      <c r="F53" s="91">
        <f t="shared" si="41"/>
        <v>0</v>
      </c>
      <c r="G53" s="91">
        <f t="shared" si="41"/>
        <v>308613220</v>
      </c>
      <c r="H53" s="91">
        <f t="shared" si="41"/>
        <v>29469469</v>
      </c>
    </row>
    <row r="54" spans="1:8" ht="16.5" customHeight="1">
      <c r="A54" s="27" t="s">
        <v>288</v>
      </c>
      <c r="B54" s="28" t="s">
        <v>267</v>
      </c>
      <c r="C54" s="92"/>
      <c r="D54" s="90">
        <v>107000</v>
      </c>
      <c r="E54" s="90">
        <v>107000</v>
      </c>
      <c r="F54" s="90"/>
      <c r="G54" s="45">
        <v>86211</v>
      </c>
      <c r="H54" s="45">
        <v>10866</v>
      </c>
    </row>
    <row r="55" spans="1:8" s="19" customFormat="1" ht="16.5" customHeight="1">
      <c r="A55" s="22" t="s">
        <v>290</v>
      </c>
      <c r="B55" s="24" t="s">
        <v>269</v>
      </c>
      <c r="C55" s="89"/>
      <c r="D55" s="90">
        <v>139700</v>
      </c>
      <c r="E55" s="90">
        <v>139700</v>
      </c>
      <c r="F55" s="90"/>
      <c r="G55" s="45">
        <v>79731</v>
      </c>
      <c r="H55" s="45">
        <v>1881</v>
      </c>
    </row>
    <row r="56" spans="1:8" s="26" customFormat="1" ht="16.5" customHeight="1">
      <c r="A56" s="22"/>
      <c r="B56" s="24" t="s">
        <v>271</v>
      </c>
      <c r="C56" s="89"/>
      <c r="D56" s="90">
        <v>25870</v>
      </c>
      <c r="E56" s="90">
        <v>25870</v>
      </c>
      <c r="F56" s="90"/>
      <c r="G56" s="45"/>
      <c r="H56" s="45"/>
    </row>
    <row r="57" spans="1:8" ht="16.5" customHeight="1">
      <c r="A57" s="22"/>
      <c r="B57" s="24" t="s">
        <v>273</v>
      </c>
      <c r="C57" s="89"/>
      <c r="D57" s="90">
        <v>27830</v>
      </c>
      <c r="E57" s="90">
        <v>27830</v>
      </c>
      <c r="F57" s="90"/>
      <c r="G57" s="45">
        <v>21839</v>
      </c>
      <c r="H57" s="45"/>
    </row>
    <row r="58" spans="1:8" s="19" customFormat="1" ht="16.5" customHeight="1">
      <c r="A58" s="17" t="s">
        <v>294</v>
      </c>
      <c r="B58" s="24" t="s">
        <v>275</v>
      </c>
      <c r="C58" s="89"/>
      <c r="D58" s="90">
        <v>42000</v>
      </c>
      <c r="E58" s="90">
        <v>42000</v>
      </c>
      <c r="F58" s="90"/>
      <c r="G58" s="45"/>
      <c r="H58" s="45"/>
    </row>
    <row r="59" spans="1:8" s="19" customFormat="1" ht="16.5" customHeight="1">
      <c r="A59" s="17" t="s">
        <v>296</v>
      </c>
      <c r="B59" s="20" t="s">
        <v>277</v>
      </c>
      <c r="C59" s="93">
        <f t="shared" ref="C59:H59" si="42">+C60</f>
        <v>0</v>
      </c>
      <c r="D59" s="93">
        <f t="shared" si="42"/>
        <v>9000</v>
      </c>
      <c r="E59" s="93">
        <f t="shared" si="42"/>
        <v>9000</v>
      </c>
      <c r="F59" s="93">
        <f t="shared" si="42"/>
        <v>0</v>
      </c>
      <c r="G59" s="93">
        <f t="shared" si="42"/>
        <v>8633</v>
      </c>
      <c r="H59" s="93">
        <f t="shared" si="42"/>
        <v>0</v>
      </c>
    </row>
    <row r="60" spans="1:8" s="19" customFormat="1" ht="16.5" customHeight="1">
      <c r="A60" s="22" t="s">
        <v>298</v>
      </c>
      <c r="B60" s="24" t="s">
        <v>279</v>
      </c>
      <c r="C60" s="89"/>
      <c r="D60" s="90">
        <v>9000</v>
      </c>
      <c r="E60" s="90">
        <v>9000</v>
      </c>
      <c r="F60" s="90"/>
      <c r="G60" s="45">
        <v>8633</v>
      </c>
      <c r="H60" s="45"/>
    </row>
    <row r="61" spans="1:8" s="19" customFormat="1" ht="16.5" customHeight="1">
      <c r="A61" s="17" t="s">
        <v>300</v>
      </c>
      <c r="B61" s="20" t="s">
        <v>281</v>
      </c>
      <c r="C61" s="88">
        <f t="shared" ref="C61:H61" si="43">+C62+C63</f>
        <v>0</v>
      </c>
      <c r="D61" s="88">
        <f t="shared" si="43"/>
        <v>5000</v>
      </c>
      <c r="E61" s="88">
        <f t="shared" si="43"/>
        <v>5000</v>
      </c>
      <c r="F61" s="88">
        <f t="shared" si="43"/>
        <v>0</v>
      </c>
      <c r="G61" s="88">
        <f t="shared" si="43"/>
        <v>1957</v>
      </c>
      <c r="H61" s="88">
        <f t="shared" si="43"/>
        <v>460</v>
      </c>
    </row>
    <row r="62" spans="1:8" ht="16.5" customHeight="1">
      <c r="A62" s="17" t="s">
        <v>301</v>
      </c>
      <c r="B62" s="24" t="s">
        <v>283</v>
      </c>
      <c r="C62" s="89"/>
      <c r="D62" s="90">
        <v>5000</v>
      </c>
      <c r="E62" s="90">
        <v>5000</v>
      </c>
      <c r="F62" s="90"/>
      <c r="G62" s="45">
        <v>1957</v>
      </c>
      <c r="H62" s="45">
        <v>460</v>
      </c>
    </row>
    <row r="63" spans="1:8" s="19" customFormat="1" ht="16.5" customHeight="1">
      <c r="A63" s="17" t="s">
        <v>303</v>
      </c>
      <c r="B63" s="24" t="s">
        <v>285</v>
      </c>
      <c r="C63" s="89"/>
      <c r="D63" s="90"/>
      <c r="E63" s="90"/>
      <c r="F63" s="90"/>
      <c r="G63" s="45"/>
      <c r="H63" s="45"/>
    </row>
    <row r="64" spans="1:8" ht="16.5" customHeight="1">
      <c r="A64" s="22" t="s">
        <v>305</v>
      </c>
      <c r="B64" s="24" t="s">
        <v>287</v>
      </c>
      <c r="C64" s="89"/>
      <c r="D64" s="90">
        <v>3590</v>
      </c>
      <c r="E64" s="90">
        <v>3590</v>
      </c>
      <c r="F64" s="90"/>
      <c r="G64" s="45">
        <v>1262</v>
      </c>
      <c r="H64" s="45">
        <v>124</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4">+C70+C71</f>
        <v>0</v>
      </c>
      <c r="D69" s="93">
        <f t="shared" si="44"/>
        <v>4000</v>
      </c>
      <c r="E69" s="93">
        <f t="shared" si="44"/>
        <v>4000</v>
      </c>
      <c r="F69" s="93">
        <f t="shared" si="44"/>
        <v>0</v>
      </c>
      <c r="G69" s="93">
        <f t="shared" si="44"/>
        <v>1965</v>
      </c>
      <c r="H69" s="93">
        <f t="shared" si="44"/>
        <v>60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4000</v>
      </c>
      <c r="E71" s="90">
        <v>4000</v>
      </c>
      <c r="F71" s="90"/>
      <c r="G71" s="94">
        <v>1965</v>
      </c>
      <c r="H71" s="94">
        <v>60</v>
      </c>
    </row>
    <row r="72" spans="1:8" ht="16.5" customHeight="1">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t="shared" ref="C87:H87" si="52">+C44-C89+C23+C78+C177+C75</f>
        <v>0</v>
      </c>
      <c r="D87" s="87">
        <f t="shared" si="52"/>
        <v>135523730</v>
      </c>
      <c r="E87" s="87">
        <f t="shared" si="52"/>
        <v>135523730</v>
      </c>
      <c r="F87" s="87">
        <f t="shared" si="52"/>
        <v>0</v>
      </c>
      <c r="G87" s="87">
        <f t="shared" si="52"/>
        <v>124571134</v>
      </c>
      <c r="H87" s="87">
        <f t="shared" si="52"/>
        <v>12373666</v>
      </c>
    </row>
    <row r="88" spans="1:8" ht="16.5" customHeight="1">
      <c r="A88" s="22"/>
      <c r="B88" s="24" t="s">
        <v>328</v>
      </c>
      <c r="C88" s="87"/>
      <c r="D88" s="90"/>
      <c r="E88" s="90"/>
      <c r="F88" s="90"/>
      <c r="G88" s="90"/>
      <c r="H88" s="90"/>
    </row>
    <row r="89" spans="1:8" ht="16.5" customHeight="1">
      <c r="A89" s="22" t="s">
        <v>347</v>
      </c>
      <c r="B89" s="20" t="s">
        <v>330</v>
      </c>
      <c r="C89" s="95">
        <f t="shared" ref="C89" si="53">+C90+C135+C159+C161+C172+C174</f>
        <v>0</v>
      </c>
      <c r="D89" s="95">
        <f t="shared" ref="D89:H89" si="54">+D90+D135+D159+D161+D172+D174</f>
        <v>344272140</v>
      </c>
      <c r="E89" s="95">
        <f t="shared" si="54"/>
        <v>335210340</v>
      </c>
      <c r="F89" s="95">
        <f t="shared" si="54"/>
        <v>0</v>
      </c>
      <c r="G89" s="95">
        <f t="shared" si="54"/>
        <v>308527009</v>
      </c>
      <c r="H89" s="95">
        <f t="shared" si="54"/>
        <v>29458603</v>
      </c>
    </row>
    <row r="90" spans="1:8" s="26" customFormat="1" ht="16.5" customHeight="1">
      <c r="A90" s="17" t="s">
        <v>349</v>
      </c>
      <c r="B90" s="20" t="s">
        <v>332</v>
      </c>
      <c r="C90" s="88">
        <f t="shared" ref="C90" si="55">+C91+C101+C115+C131+C133</f>
        <v>0</v>
      </c>
      <c r="D90" s="88">
        <f t="shared" ref="D90:H90" si="56">+D91+D101+D115+D131+D133</f>
        <v>126905340</v>
      </c>
      <c r="E90" s="88">
        <f t="shared" si="56"/>
        <v>117568350</v>
      </c>
      <c r="F90" s="88">
        <f t="shared" si="56"/>
        <v>0</v>
      </c>
      <c r="G90" s="88">
        <f t="shared" si="56"/>
        <v>116560469</v>
      </c>
      <c r="H90" s="88">
        <f t="shared" si="56"/>
        <v>9137798</v>
      </c>
    </row>
    <row r="91" spans="1:8" s="26" customFormat="1" ht="16.5" customHeight="1">
      <c r="A91" s="22" t="s">
        <v>351</v>
      </c>
      <c r="B91" s="20" t="s">
        <v>334</v>
      </c>
      <c r="C91" s="87">
        <f t="shared" ref="C91" si="57">+C92+C98+C99+C93+C94</f>
        <v>0</v>
      </c>
      <c r="D91" s="87">
        <f t="shared" ref="D91:H91" si="58">+D92+D98+D99+D93+D94</f>
        <v>59406200</v>
      </c>
      <c r="E91" s="87">
        <f t="shared" si="58"/>
        <v>59260880</v>
      </c>
      <c r="F91" s="87">
        <f t="shared" si="58"/>
        <v>0</v>
      </c>
      <c r="G91" s="87">
        <f t="shared" si="58"/>
        <v>58768404</v>
      </c>
      <c r="H91" s="87">
        <f t="shared" si="58"/>
        <v>3335579</v>
      </c>
    </row>
    <row r="92" spans="1:8" s="26" customFormat="1" ht="16.5" customHeight="1">
      <c r="A92" s="22"/>
      <c r="B92" s="23" t="s">
        <v>336</v>
      </c>
      <c r="C92" s="89"/>
      <c r="D92" s="90">
        <v>55573000</v>
      </c>
      <c r="E92" s="90">
        <v>56157000</v>
      </c>
      <c r="F92" s="90"/>
      <c r="G92" s="45">
        <v>56157000</v>
      </c>
      <c r="H92" s="45">
        <v>3067951</v>
      </c>
    </row>
    <row r="93" spans="1:8" s="26" customFormat="1" ht="16.5" customHeight="1">
      <c r="A93" s="22"/>
      <c r="B93" s="23" t="s">
        <v>338</v>
      </c>
      <c r="C93" s="89"/>
      <c r="D93" s="90"/>
      <c r="E93" s="90"/>
      <c r="F93" s="90"/>
      <c r="G93" s="45"/>
      <c r="H93" s="45"/>
    </row>
    <row r="94" spans="1:8" s="26" customFormat="1" ht="16.5" customHeight="1">
      <c r="A94" s="22"/>
      <c r="B94" s="100" t="s">
        <v>484</v>
      </c>
      <c r="C94" s="89">
        <f>C95+C96+C97</f>
        <v>0</v>
      </c>
      <c r="D94" s="89">
        <f t="shared" ref="D94:H94" si="59">D95+D96+D97</f>
        <v>1291200</v>
      </c>
      <c r="E94" s="89">
        <f t="shared" si="59"/>
        <v>536880</v>
      </c>
      <c r="F94" s="89">
        <f t="shared" si="59"/>
        <v>0</v>
      </c>
      <c r="G94" s="89">
        <f t="shared" si="59"/>
        <v>471059</v>
      </c>
      <c r="H94" s="89">
        <f t="shared" si="59"/>
        <v>58569</v>
      </c>
    </row>
    <row r="95" spans="1:8" s="26" customFormat="1" ht="30">
      <c r="A95" s="22"/>
      <c r="B95" s="23" t="s">
        <v>485</v>
      </c>
      <c r="C95" s="89"/>
      <c r="D95" s="90">
        <v>1268000</v>
      </c>
      <c r="E95" s="90">
        <v>531000</v>
      </c>
      <c r="F95" s="90"/>
      <c r="G95" s="45">
        <v>471059</v>
      </c>
      <c r="H95" s="45">
        <v>58569</v>
      </c>
    </row>
    <row r="96" spans="1:8" s="26" customFormat="1" ht="60">
      <c r="A96" s="22"/>
      <c r="B96" s="23" t="s">
        <v>486</v>
      </c>
      <c r="C96" s="89"/>
      <c r="D96" s="90">
        <v>12880</v>
      </c>
      <c r="E96" s="90">
        <v>3270</v>
      </c>
      <c r="F96" s="90"/>
      <c r="G96" s="45"/>
      <c r="H96" s="45"/>
    </row>
    <row r="97" spans="1:8" s="26" customFormat="1" ht="45">
      <c r="A97" s="22"/>
      <c r="B97" s="23" t="s">
        <v>487</v>
      </c>
      <c r="C97" s="89"/>
      <c r="D97" s="90">
        <v>10320</v>
      </c>
      <c r="E97" s="90">
        <v>2610</v>
      </c>
      <c r="F97" s="90"/>
      <c r="G97" s="45"/>
      <c r="H97" s="45"/>
    </row>
    <row r="98" spans="1:8" s="26" customFormat="1" ht="16.5" customHeight="1">
      <c r="A98" s="22"/>
      <c r="B98" s="23" t="s">
        <v>341</v>
      </c>
      <c r="C98" s="89"/>
      <c r="D98" s="90">
        <v>150000</v>
      </c>
      <c r="E98" s="90">
        <v>150000</v>
      </c>
      <c r="F98" s="90"/>
      <c r="G98" s="45">
        <v>113500</v>
      </c>
      <c r="H98" s="45">
        <v>8481</v>
      </c>
    </row>
    <row r="99" spans="1:8" s="26" customFormat="1" ht="45">
      <c r="A99" s="22"/>
      <c r="B99" s="23" t="s">
        <v>343</v>
      </c>
      <c r="C99" s="89"/>
      <c r="D99" s="90">
        <v>2392000</v>
      </c>
      <c r="E99" s="90">
        <v>2417000</v>
      </c>
      <c r="F99" s="90"/>
      <c r="G99" s="45">
        <v>2026845</v>
      </c>
      <c r="H99" s="45">
        <v>200578</v>
      </c>
    </row>
    <row r="100" spans="1:8">
      <c r="A100" s="22"/>
      <c r="B100" s="24" t="s">
        <v>328</v>
      </c>
      <c r="C100" s="89"/>
      <c r="D100" s="90"/>
      <c r="E100" s="90"/>
      <c r="F100" s="90"/>
      <c r="G100" s="45">
        <v>-1332</v>
      </c>
      <c r="H100" s="45">
        <v>-50</v>
      </c>
    </row>
    <row r="101" spans="1:8" ht="30">
      <c r="A101" s="22" t="s">
        <v>359</v>
      </c>
      <c r="B101" s="20" t="s">
        <v>345</v>
      </c>
      <c r="C101" s="89">
        <f t="shared" ref="C101:H101" si="60">C102+C103+C104+C105+C106+C107+C109+C108+C110</f>
        <v>0</v>
      </c>
      <c r="D101" s="89">
        <f t="shared" si="60"/>
        <v>35190420</v>
      </c>
      <c r="E101" s="89">
        <f t="shared" si="60"/>
        <v>31218700</v>
      </c>
      <c r="F101" s="89">
        <f t="shared" si="60"/>
        <v>0</v>
      </c>
      <c r="G101" s="89">
        <f t="shared" si="60"/>
        <v>31215693</v>
      </c>
      <c r="H101" s="89">
        <f t="shared" si="60"/>
        <v>2929704</v>
      </c>
    </row>
    <row r="102" spans="1:8" ht="16.5" customHeight="1">
      <c r="A102" s="22"/>
      <c r="B102" s="23" t="s">
        <v>346</v>
      </c>
      <c r="C102" s="89"/>
      <c r="D102" s="90">
        <v>1028640</v>
      </c>
      <c r="E102" s="90">
        <v>761000</v>
      </c>
      <c r="F102" s="90"/>
      <c r="G102" s="45">
        <v>760233</v>
      </c>
      <c r="H102" s="45">
        <v>70303</v>
      </c>
    </row>
    <row r="103" spans="1:8">
      <c r="A103" s="22"/>
      <c r="B103" s="23" t="s">
        <v>348</v>
      </c>
      <c r="C103" s="89"/>
      <c r="D103" s="90"/>
      <c r="E103" s="90"/>
      <c r="F103" s="90"/>
      <c r="G103" s="45"/>
      <c r="H103" s="45"/>
    </row>
    <row r="104" spans="1:8" s="19" customFormat="1" ht="16.5" customHeight="1">
      <c r="A104" s="22"/>
      <c r="B104" s="23" t="s">
        <v>350</v>
      </c>
      <c r="C104" s="89"/>
      <c r="D104" s="90">
        <v>1527600</v>
      </c>
      <c r="E104" s="90">
        <v>1566000</v>
      </c>
      <c r="F104" s="90"/>
      <c r="G104" s="45">
        <v>1565138</v>
      </c>
      <c r="H104" s="45">
        <v>68848</v>
      </c>
    </row>
    <row r="105" spans="1:8" ht="16.5" customHeight="1">
      <c r="A105" s="22"/>
      <c r="B105" s="23" t="s">
        <v>352</v>
      </c>
      <c r="C105" s="89"/>
      <c r="D105" s="90">
        <v>21754310</v>
      </c>
      <c r="E105" s="90">
        <v>19087000</v>
      </c>
      <c r="F105" s="90"/>
      <c r="G105" s="45">
        <v>19086083</v>
      </c>
      <c r="H105" s="45">
        <v>2007553</v>
      </c>
    </row>
    <row r="106" spans="1:8">
      <c r="A106" s="22"/>
      <c r="B106" s="34" t="s">
        <v>353</v>
      </c>
      <c r="C106" s="89"/>
      <c r="D106" s="90"/>
      <c r="E106" s="90"/>
      <c r="F106" s="90"/>
      <c r="G106" s="45"/>
      <c r="H106" s="45"/>
    </row>
    <row r="107" spans="1:8" ht="30">
      <c r="A107" s="22"/>
      <c r="B107" s="23" t="s">
        <v>354</v>
      </c>
      <c r="C107" s="89"/>
      <c r="D107" s="90">
        <v>617370</v>
      </c>
      <c r="E107" s="90">
        <v>562000</v>
      </c>
      <c r="F107" s="90"/>
      <c r="G107" s="45">
        <v>561680</v>
      </c>
      <c r="H107" s="45">
        <v>47665</v>
      </c>
    </row>
    <row r="108" spans="1:8" ht="16.5" customHeight="1">
      <c r="A108" s="22"/>
      <c r="B108" s="35" t="s">
        <v>355</v>
      </c>
      <c r="C108" s="89"/>
      <c r="D108" s="90"/>
      <c r="E108" s="90"/>
      <c r="F108" s="90"/>
      <c r="G108" s="45"/>
      <c r="H108" s="45"/>
    </row>
    <row r="109" spans="1:8">
      <c r="A109" s="22"/>
      <c r="B109" s="35" t="s">
        <v>356</v>
      </c>
      <c r="C109" s="89"/>
      <c r="D109" s="90">
        <v>7546330</v>
      </c>
      <c r="E109" s="90">
        <v>7104000</v>
      </c>
      <c r="F109" s="90"/>
      <c r="G109" s="96">
        <v>7103860</v>
      </c>
      <c r="H109" s="96">
        <v>568860</v>
      </c>
    </row>
    <row r="110" spans="1:8" ht="16.5" customHeight="1">
      <c r="A110" s="22"/>
      <c r="B110" s="36" t="s">
        <v>357</v>
      </c>
      <c r="C110" s="89">
        <f t="shared" ref="C110:H110" si="61">C111+C112+C113</f>
        <v>0</v>
      </c>
      <c r="D110" s="89">
        <f t="shared" si="61"/>
        <v>2716170</v>
      </c>
      <c r="E110" s="89">
        <f t="shared" si="61"/>
        <v>2138700</v>
      </c>
      <c r="F110" s="89">
        <f t="shared" si="61"/>
        <v>0</v>
      </c>
      <c r="G110" s="89">
        <f t="shared" si="61"/>
        <v>2138699</v>
      </c>
      <c r="H110" s="89">
        <f t="shared" si="61"/>
        <v>166475</v>
      </c>
    </row>
    <row r="111" spans="1:8" ht="16.5" customHeight="1">
      <c r="A111" s="22"/>
      <c r="B111" s="35" t="s">
        <v>358</v>
      </c>
      <c r="C111" s="89"/>
      <c r="D111" s="90">
        <v>2716170</v>
      </c>
      <c r="E111" s="90">
        <v>2138700</v>
      </c>
      <c r="F111" s="90"/>
      <c r="G111" s="45">
        <v>2138699</v>
      </c>
      <c r="H111" s="45">
        <v>166475</v>
      </c>
    </row>
    <row r="112" spans="1:8">
      <c r="A112" s="22"/>
      <c r="B112" s="35" t="s">
        <v>360</v>
      </c>
      <c r="C112" s="89"/>
      <c r="D112" s="90"/>
      <c r="E112" s="90"/>
      <c r="F112" s="90"/>
      <c r="G112" s="45"/>
      <c r="H112" s="45"/>
    </row>
    <row r="113" spans="1:8">
      <c r="A113" s="22"/>
      <c r="B113" s="35" t="s">
        <v>361</v>
      </c>
      <c r="C113" s="89"/>
      <c r="D113" s="90"/>
      <c r="E113" s="90"/>
      <c r="F113" s="90"/>
      <c r="G113" s="45"/>
      <c r="H113" s="45"/>
    </row>
    <row r="114" spans="1:8">
      <c r="A114" s="22"/>
      <c r="B114" s="24" t="s">
        <v>328</v>
      </c>
      <c r="C114" s="89"/>
      <c r="D114" s="90"/>
      <c r="E114" s="90"/>
      <c r="F114" s="90"/>
      <c r="G114" s="45"/>
      <c r="H114" s="45"/>
    </row>
    <row r="115" spans="1:8" ht="36" customHeight="1">
      <c r="A115" s="17" t="s">
        <v>371</v>
      </c>
      <c r="B115" s="20" t="s">
        <v>362</v>
      </c>
      <c r="C115" s="89">
        <f t="shared" ref="C115:H115" si="62">C116+C117+C118+C119+C120+C121+C122+C123+C124+C125</f>
        <v>0</v>
      </c>
      <c r="D115" s="89">
        <f t="shared" si="62"/>
        <v>2753700</v>
      </c>
      <c r="E115" s="89">
        <f t="shared" si="62"/>
        <v>2133000</v>
      </c>
      <c r="F115" s="89">
        <f t="shared" si="62"/>
        <v>0</v>
      </c>
      <c r="G115" s="89">
        <f t="shared" si="62"/>
        <v>2132162</v>
      </c>
      <c r="H115" s="89">
        <f t="shared" si="62"/>
        <v>251515</v>
      </c>
    </row>
    <row r="116" spans="1:8">
      <c r="A116" s="22"/>
      <c r="B116" s="23" t="s">
        <v>352</v>
      </c>
      <c r="C116" s="89"/>
      <c r="D116" s="90">
        <v>2231700</v>
      </c>
      <c r="E116" s="90">
        <v>1855000</v>
      </c>
      <c r="F116" s="90"/>
      <c r="G116" s="45">
        <v>1854738</v>
      </c>
      <c r="H116" s="45">
        <v>187268</v>
      </c>
    </row>
    <row r="117" spans="1:8" ht="30">
      <c r="A117" s="22"/>
      <c r="B117" s="37" t="s">
        <v>363</v>
      </c>
      <c r="C117" s="89"/>
      <c r="D117" s="90">
        <v>322000</v>
      </c>
      <c r="E117" s="90">
        <v>79000</v>
      </c>
      <c r="F117" s="90"/>
      <c r="G117" s="45">
        <v>78677</v>
      </c>
      <c r="H117" s="45">
        <v>5347</v>
      </c>
    </row>
    <row r="118" spans="1:8" ht="16.5" customHeight="1">
      <c r="A118" s="22"/>
      <c r="B118" s="38" t="s">
        <v>364</v>
      </c>
      <c r="C118" s="89"/>
      <c r="D118" s="90">
        <v>200000</v>
      </c>
      <c r="E118" s="90">
        <v>199000</v>
      </c>
      <c r="F118" s="90"/>
      <c r="G118" s="45">
        <v>198747</v>
      </c>
      <c r="H118" s="45">
        <v>58900</v>
      </c>
    </row>
    <row r="119" spans="1:8" ht="30">
      <c r="A119" s="22"/>
      <c r="B119" s="38" t="s">
        <v>365</v>
      </c>
      <c r="C119" s="89"/>
      <c r="D119" s="90"/>
      <c r="E119" s="90"/>
      <c r="F119" s="90"/>
      <c r="G119" s="45"/>
      <c r="H119" s="45"/>
    </row>
    <row r="120" spans="1:8" ht="16.5" customHeight="1">
      <c r="A120" s="22"/>
      <c r="B120" s="38" t="s">
        <v>366</v>
      </c>
      <c r="C120" s="89"/>
      <c r="D120" s="90"/>
      <c r="E120" s="90"/>
      <c r="F120" s="90"/>
      <c r="G120" s="45"/>
      <c r="H120" s="45"/>
    </row>
    <row r="121" spans="1:8" ht="16.5" customHeight="1">
      <c r="A121" s="22"/>
      <c r="B121" s="23" t="s">
        <v>346</v>
      </c>
      <c r="C121" s="89"/>
      <c r="D121" s="90"/>
      <c r="E121" s="90"/>
      <c r="F121" s="90"/>
      <c r="G121" s="45"/>
      <c r="H121" s="45"/>
    </row>
    <row r="122" spans="1:8" ht="16.5" customHeight="1">
      <c r="A122" s="22"/>
      <c r="B122" s="38" t="s">
        <v>367</v>
      </c>
      <c r="C122" s="89"/>
      <c r="D122" s="90"/>
      <c r="E122" s="90"/>
      <c r="F122" s="90"/>
      <c r="G122" s="97"/>
      <c r="H122" s="97"/>
    </row>
    <row r="123" spans="1:8">
      <c r="A123" s="22"/>
      <c r="B123" s="39" t="s">
        <v>368</v>
      </c>
      <c r="C123" s="89"/>
      <c r="D123" s="90"/>
      <c r="E123" s="90"/>
      <c r="F123" s="90"/>
      <c r="G123" s="97"/>
      <c r="H123" s="97"/>
    </row>
    <row r="124" spans="1:8" s="19" customFormat="1" ht="30">
      <c r="A124" s="22"/>
      <c r="B124" s="39" t="s">
        <v>369</v>
      </c>
      <c r="C124" s="89"/>
      <c r="D124" s="90"/>
      <c r="E124" s="90"/>
      <c r="F124" s="90"/>
      <c r="G124" s="97"/>
      <c r="H124" s="97"/>
    </row>
    <row r="125" spans="1:8" s="19" customFormat="1" ht="30">
      <c r="A125" s="22"/>
      <c r="B125" s="40" t="s">
        <v>370</v>
      </c>
      <c r="C125" s="89">
        <f t="shared" ref="C125:H125" si="63">C126+C127+C128+C129</f>
        <v>0</v>
      </c>
      <c r="D125" s="89">
        <f t="shared" si="63"/>
        <v>0</v>
      </c>
      <c r="E125" s="89">
        <f t="shared" si="63"/>
        <v>0</v>
      </c>
      <c r="F125" s="89">
        <f t="shared" si="63"/>
        <v>0</v>
      </c>
      <c r="G125" s="89">
        <f t="shared" si="63"/>
        <v>0</v>
      </c>
      <c r="H125" s="89">
        <f t="shared" si="63"/>
        <v>0</v>
      </c>
    </row>
    <row r="126" spans="1:8" s="19" customFormat="1">
      <c r="A126" s="22"/>
      <c r="B126" s="41" t="s">
        <v>372</v>
      </c>
      <c r="C126" s="89"/>
      <c r="D126" s="90"/>
      <c r="E126" s="90"/>
      <c r="F126" s="90"/>
      <c r="G126" s="97"/>
      <c r="H126" s="97"/>
    </row>
    <row r="127" spans="1:8" s="19" customFormat="1" ht="30">
      <c r="A127" s="22"/>
      <c r="B127" s="41" t="s">
        <v>373</v>
      </c>
      <c r="C127" s="89"/>
      <c r="D127" s="90"/>
      <c r="E127" s="90"/>
      <c r="F127" s="90"/>
      <c r="G127" s="97"/>
      <c r="H127" s="97"/>
    </row>
    <row r="128" spans="1:8" s="19" customFormat="1" ht="30">
      <c r="A128" s="22"/>
      <c r="B128" s="41" t="s">
        <v>374</v>
      </c>
      <c r="C128" s="89"/>
      <c r="D128" s="90"/>
      <c r="E128" s="90"/>
      <c r="F128" s="90"/>
      <c r="G128" s="97"/>
      <c r="H128" s="97"/>
    </row>
    <row r="129" spans="1:8" s="19" customFormat="1" ht="30">
      <c r="A129" s="22"/>
      <c r="B129" s="41" t="s">
        <v>375</v>
      </c>
      <c r="C129" s="89"/>
      <c r="D129" s="90"/>
      <c r="E129" s="90"/>
      <c r="F129" s="90"/>
      <c r="G129" s="97"/>
      <c r="H129" s="97"/>
    </row>
    <row r="130" spans="1:8" s="19" customFormat="1">
      <c r="A130" s="22"/>
      <c r="B130" s="24" t="s">
        <v>328</v>
      </c>
      <c r="C130" s="89"/>
      <c r="D130" s="90"/>
      <c r="E130" s="90"/>
      <c r="F130" s="90"/>
      <c r="G130" s="97"/>
      <c r="H130" s="97"/>
    </row>
    <row r="131" spans="1:8" s="19" customFormat="1">
      <c r="A131" s="22" t="s">
        <v>384</v>
      </c>
      <c r="B131" s="24" t="s">
        <v>376</v>
      </c>
      <c r="C131" s="87"/>
      <c r="D131" s="90">
        <v>25970020</v>
      </c>
      <c r="E131" s="90">
        <v>21720770</v>
      </c>
      <c r="F131" s="90"/>
      <c r="G131" s="45">
        <v>21559040</v>
      </c>
      <c r="H131" s="45">
        <v>2260000</v>
      </c>
    </row>
    <row r="132" spans="1:8" s="19" customFormat="1" ht="16.5" customHeight="1">
      <c r="A132" s="22"/>
      <c r="B132" s="24" t="s">
        <v>328</v>
      </c>
      <c r="C132" s="87"/>
      <c r="D132" s="90"/>
      <c r="E132" s="90"/>
      <c r="F132" s="90"/>
      <c r="G132" s="45"/>
      <c r="H132" s="45"/>
    </row>
    <row r="133" spans="1:8" s="19" customFormat="1" ht="16.5" customHeight="1">
      <c r="A133" s="22" t="s">
        <v>386</v>
      </c>
      <c r="B133" s="24" t="s">
        <v>377</v>
      </c>
      <c r="C133" s="89"/>
      <c r="D133" s="90">
        <v>3585000</v>
      </c>
      <c r="E133" s="90">
        <v>3235000</v>
      </c>
      <c r="F133" s="90"/>
      <c r="G133" s="94">
        <v>2885170</v>
      </c>
      <c r="H133" s="94">
        <v>361000</v>
      </c>
    </row>
    <row r="134" spans="1:8" s="19" customFormat="1" ht="16.5" customHeight="1">
      <c r="A134" s="22"/>
      <c r="B134" s="24" t="s">
        <v>328</v>
      </c>
      <c r="C134" s="89"/>
      <c r="D134" s="90"/>
      <c r="E134" s="90"/>
      <c r="F134" s="90"/>
      <c r="G134" s="94">
        <v>-2190</v>
      </c>
      <c r="H134" s="94"/>
    </row>
    <row r="135" spans="1:8" ht="16.5" customHeight="1">
      <c r="A135" s="17" t="s">
        <v>388</v>
      </c>
      <c r="B135" s="20" t="s">
        <v>378</v>
      </c>
      <c r="C135" s="88">
        <f t="shared" ref="C135" si="64">+C136+C143+C145+C149+C155</f>
        <v>0</v>
      </c>
      <c r="D135" s="88">
        <f t="shared" ref="D135:H135" si="65">+D136+D143+D145+D149+D155</f>
        <v>79830810</v>
      </c>
      <c r="E135" s="88">
        <f t="shared" si="65"/>
        <v>79777000</v>
      </c>
      <c r="F135" s="88">
        <f t="shared" si="65"/>
        <v>0</v>
      </c>
      <c r="G135" s="88">
        <f t="shared" si="65"/>
        <v>66930665</v>
      </c>
      <c r="H135" s="88">
        <f t="shared" si="65"/>
        <v>7345654</v>
      </c>
    </row>
    <row r="136" spans="1:8" ht="16.5" customHeight="1">
      <c r="A136" s="17" t="s">
        <v>390</v>
      </c>
      <c r="B136" s="20" t="s">
        <v>379</v>
      </c>
      <c r="C136" s="87">
        <f>+C137+C140+C141</f>
        <v>0</v>
      </c>
      <c r="D136" s="87">
        <f t="shared" ref="D136:H136" si="66">+D137+D140+D141</f>
        <v>49834000</v>
      </c>
      <c r="E136" s="87">
        <f t="shared" si="66"/>
        <v>49582000</v>
      </c>
      <c r="F136" s="87">
        <f t="shared" si="66"/>
        <v>0</v>
      </c>
      <c r="G136" s="87">
        <f t="shared" si="66"/>
        <v>41476786</v>
      </c>
      <c r="H136" s="87">
        <f t="shared" si="66"/>
        <v>4342686</v>
      </c>
    </row>
    <row r="137" spans="1:8" s="19" customFormat="1" ht="16.5" customHeight="1">
      <c r="A137" s="22"/>
      <c r="B137" s="42" t="s">
        <v>380</v>
      </c>
      <c r="C137" s="89"/>
      <c r="D137" s="90">
        <v>42491000</v>
      </c>
      <c r="E137" s="90">
        <v>42449000</v>
      </c>
      <c r="F137" s="90"/>
      <c r="G137" s="45">
        <f>G138+G139</f>
        <v>35546552</v>
      </c>
      <c r="H137" s="45">
        <v>3739452</v>
      </c>
    </row>
    <row r="138" spans="1:8" s="19" customFormat="1" ht="16.5" customHeight="1">
      <c r="A138" s="22"/>
      <c r="B138" s="85" t="s">
        <v>381</v>
      </c>
      <c r="C138" s="89"/>
      <c r="D138" s="90"/>
      <c r="E138" s="90"/>
      <c r="F138" s="90"/>
      <c r="G138" s="45">
        <v>19256858</v>
      </c>
      <c r="H138" s="45">
        <v>2028052</v>
      </c>
    </row>
    <row r="139" spans="1:8" s="19" customFormat="1" ht="16.5" customHeight="1">
      <c r="A139" s="22"/>
      <c r="B139" s="85" t="s">
        <v>382</v>
      </c>
      <c r="C139" s="89"/>
      <c r="D139" s="90"/>
      <c r="E139" s="90"/>
      <c r="F139" s="90"/>
      <c r="G139" s="45">
        <v>16289694</v>
      </c>
      <c r="H139" s="45">
        <v>1711400</v>
      </c>
    </row>
    <row r="140" spans="1:8" s="19" customFormat="1" ht="16.5" customHeight="1">
      <c r="A140" s="22"/>
      <c r="B140" s="42" t="s">
        <v>383</v>
      </c>
      <c r="C140" s="89"/>
      <c r="D140" s="90">
        <v>7218000</v>
      </c>
      <c r="E140" s="90">
        <v>7133000</v>
      </c>
      <c r="F140" s="90"/>
      <c r="G140" s="23">
        <v>5930234</v>
      </c>
      <c r="H140" s="23">
        <v>603234</v>
      </c>
    </row>
    <row r="141" spans="1:8" s="19" customFormat="1" ht="30">
      <c r="A141" s="22"/>
      <c r="B141" s="42" t="s">
        <v>488</v>
      </c>
      <c r="C141" s="89"/>
      <c r="D141" s="90">
        <v>125000</v>
      </c>
      <c r="E141" s="90"/>
      <c r="F141" s="90"/>
      <c r="G141" s="23"/>
      <c r="H141" s="23"/>
    </row>
    <row r="142" spans="1:8" s="19" customFormat="1" ht="16.5" customHeight="1">
      <c r="A142" s="22"/>
      <c r="B142" s="24" t="s">
        <v>328</v>
      </c>
      <c r="C142" s="89"/>
      <c r="D142" s="90"/>
      <c r="E142" s="90"/>
      <c r="F142" s="90"/>
      <c r="G142" s="23">
        <v>-34670</v>
      </c>
      <c r="H142" s="23">
        <v>-1872</v>
      </c>
    </row>
    <row r="143" spans="1:8" s="19" customFormat="1" ht="16.5" customHeight="1">
      <c r="A143" s="22" t="s">
        <v>396</v>
      </c>
      <c r="B143" s="43" t="s">
        <v>385</v>
      </c>
      <c r="C143" s="89"/>
      <c r="D143" s="90">
        <v>16369000</v>
      </c>
      <c r="E143" s="90">
        <v>16982000</v>
      </c>
      <c r="F143" s="90"/>
      <c r="G143" s="89">
        <v>14369915</v>
      </c>
      <c r="H143" s="89">
        <v>1730052</v>
      </c>
    </row>
    <row r="144" spans="1:8" s="19" customFormat="1" ht="16.5" customHeight="1">
      <c r="A144" s="22"/>
      <c r="B144" s="24" t="s">
        <v>328</v>
      </c>
      <c r="C144" s="89"/>
      <c r="D144" s="90"/>
      <c r="E144" s="90"/>
      <c r="F144" s="90"/>
      <c r="G144" s="23">
        <v>-4539</v>
      </c>
      <c r="H144" s="23">
        <v>-310</v>
      </c>
    </row>
    <row r="145" spans="1:8" s="19" customFormat="1" ht="16.5" customHeight="1">
      <c r="A145" s="17" t="s">
        <v>398</v>
      </c>
      <c r="B145" s="44" t="s">
        <v>387</v>
      </c>
      <c r="C145" s="89">
        <f t="shared" ref="C145:H145" si="67">+C146+C147</f>
        <v>0</v>
      </c>
      <c r="D145" s="89">
        <f t="shared" si="67"/>
        <v>1242000</v>
      </c>
      <c r="E145" s="89">
        <f t="shared" si="67"/>
        <v>1246000</v>
      </c>
      <c r="F145" s="89">
        <f t="shared" si="67"/>
        <v>0</v>
      </c>
      <c r="G145" s="89">
        <f t="shared" si="67"/>
        <v>1021210</v>
      </c>
      <c r="H145" s="89">
        <f t="shared" si="67"/>
        <v>115220</v>
      </c>
    </row>
    <row r="146" spans="1:8" s="19" customFormat="1" ht="16.5" customHeight="1">
      <c r="A146" s="22"/>
      <c r="B146" s="42" t="s">
        <v>380</v>
      </c>
      <c r="C146" s="89"/>
      <c r="D146" s="90">
        <v>1242000</v>
      </c>
      <c r="E146" s="90">
        <v>1246000</v>
      </c>
      <c r="F146" s="90"/>
      <c r="G146" s="45">
        <v>1021210</v>
      </c>
      <c r="H146" s="45">
        <v>115220</v>
      </c>
    </row>
    <row r="147" spans="1:8" s="19" customFormat="1" ht="16.5" customHeight="1">
      <c r="A147" s="22"/>
      <c r="B147" s="42" t="s">
        <v>389</v>
      </c>
      <c r="C147" s="89"/>
      <c r="D147" s="90"/>
      <c r="E147" s="90"/>
      <c r="F147" s="90"/>
      <c r="G147" s="45"/>
      <c r="H147" s="45"/>
    </row>
    <row r="148" spans="1:8" ht="16.5" customHeight="1">
      <c r="A148" s="22"/>
      <c r="B148" s="24" t="s">
        <v>328</v>
      </c>
      <c r="C148" s="89"/>
      <c r="D148" s="90"/>
      <c r="E148" s="90"/>
      <c r="F148" s="90"/>
      <c r="G148" s="45">
        <v>-1197</v>
      </c>
      <c r="H148" s="45"/>
    </row>
    <row r="149" spans="1:8" ht="16.5" customHeight="1">
      <c r="A149" s="17" t="s">
        <v>400</v>
      </c>
      <c r="B149" s="44" t="s">
        <v>391</v>
      </c>
      <c r="C149" s="87">
        <f t="shared" ref="C149:H149" si="68">+C150+C151+C152+C153</f>
        <v>0</v>
      </c>
      <c r="D149" s="87">
        <f t="shared" si="68"/>
        <v>10675810</v>
      </c>
      <c r="E149" s="87">
        <f t="shared" si="68"/>
        <v>10254000</v>
      </c>
      <c r="F149" s="87">
        <f t="shared" si="68"/>
        <v>0</v>
      </c>
      <c r="G149" s="87">
        <f t="shared" si="68"/>
        <v>8664357</v>
      </c>
      <c r="H149" s="87">
        <f t="shared" si="68"/>
        <v>1022087</v>
      </c>
    </row>
    <row r="150" spans="1:8">
      <c r="A150" s="22"/>
      <c r="B150" s="23" t="s">
        <v>392</v>
      </c>
      <c r="C150" s="89"/>
      <c r="D150" s="90">
        <v>10655000</v>
      </c>
      <c r="E150" s="90">
        <v>10240000</v>
      </c>
      <c r="F150" s="90"/>
      <c r="G150" s="45">
        <v>8650837</v>
      </c>
      <c r="H150" s="45">
        <v>1020667</v>
      </c>
    </row>
    <row r="151" spans="1:8" ht="30">
      <c r="A151" s="22"/>
      <c r="B151" s="23" t="s">
        <v>393</v>
      </c>
      <c r="C151" s="89"/>
      <c r="D151" s="90"/>
      <c r="E151" s="90"/>
      <c r="F151" s="90"/>
      <c r="G151" s="45"/>
      <c r="H151" s="45"/>
    </row>
    <row r="152" spans="1:8" ht="30">
      <c r="A152" s="22"/>
      <c r="B152" s="23" t="s">
        <v>394</v>
      </c>
      <c r="C152" s="89"/>
      <c r="D152" s="90">
        <v>20810</v>
      </c>
      <c r="E152" s="90">
        <v>14000</v>
      </c>
      <c r="F152" s="90"/>
      <c r="G152" s="45">
        <v>13520</v>
      </c>
      <c r="H152" s="45">
        <v>1420</v>
      </c>
    </row>
    <row r="153" spans="1:8" s="19" customFormat="1" ht="30">
      <c r="A153" s="22"/>
      <c r="B153" s="23" t="s">
        <v>395</v>
      </c>
      <c r="C153" s="89"/>
      <c r="D153" s="90"/>
      <c r="E153" s="90"/>
      <c r="F153" s="90"/>
      <c r="G153" s="45"/>
      <c r="H153" s="45"/>
    </row>
    <row r="154" spans="1:8">
      <c r="A154" s="22"/>
      <c r="B154" s="24" t="s">
        <v>328</v>
      </c>
      <c r="C154" s="89"/>
      <c r="D154" s="90"/>
      <c r="E154" s="90"/>
      <c r="F154" s="90"/>
      <c r="G154" s="45"/>
      <c r="H154" s="45"/>
    </row>
    <row r="155" spans="1:8" ht="16.5" customHeight="1">
      <c r="A155" s="17" t="s">
        <v>405</v>
      </c>
      <c r="B155" s="44" t="s">
        <v>397</v>
      </c>
      <c r="C155" s="89">
        <f t="shared" ref="C155:H155" si="69">+C156+C157</f>
        <v>0</v>
      </c>
      <c r="D155" s="89">
        <f t="shared" si="69"/>
        <v>1710000</v>
      </c>
      <c r="E155" s="89">
        <f t="shared" si="69"/>
        <v>1713000</v>
      </c>
      <c r="F155" s="89">
        <f t="shared" si="69"/>
        <v>0</v>
      </c>
      <c r="G155" s="89">
        <f t="shared" si="69"/>
        <v>1398397</v>
      </c>
      <c r="H155" s="89">
        <f t="shared" si="69"/>
        <v>135609</v>
      </c>
    </row>
    <row r="156" spans="1:8" ht="16.5" customHeight="1">
      <c r="A156" s="17"/>
      <c r="B156" s="42" t="s">
        <v>380</v>
      </c>
      <c r="C156" s="89"/>
      <c r="D156" s="90">
        <v>1710000</v>
      </c>
      <c r="E156" s="90">
        <v>1713000</v>
      </c>
      <c r="F156" s="90"/>
      <c r="G156" s="45">
        <v>1398397</v>
      </c>
      <c r="H156" s="45">
        <v>135609</v>
      </c>
    </row>
    <row r="157" spans="1:8" ht="16.5" customHeight="1">
      <c r="A157" s="22"/>
      <c r="B157" s="42" t="s">
        <v>389</v>
      </c>
      <c r="C157" s="89"/>
      <c r="D157" s="90"/>
      <c r="E157" s="90"/>
      <c r="F157" s="90"/>
      <c r="G157" s="45"/>
      <c r="H157" s="45"/>
    </row>
    <row r="158" spans="1:8" ht="16.5" customHeight="1">
      <c r="A158" s="22"/>
      <c r="B158" s="24" t="s">
        <v>328</v>
      </c>
      <c r="C158" s="89"/>
      <c r="D158" s="90"/>
      <c r="E158" s="90"/>
      <c r="F158" s="90"/>
      <c r="G158" s="45">
        <v>-6371</v>
      </c>
      <c r="H158" s="45"/>
    </row>
    <row r="159" spans="1:8" ht="16.5" customHeight="1">
      <c r="A159" s="17" t="s">
        <v>408</v>
      </c>
      <c r="B159" s="24" t="s">
        <v>399</v>
      </c>
      <c r="C159" s="89"/>
      <c r="D159" s="90">
        <v>255470</v>
      </c>
      <c r="E159" s="90">
        <v>259470</v>
      </c>
      <c r="F159" s="90"/>
      <c r="G159" s="96">
        <v>223708</v>
      </c>
      <c r="H159" s="96">
        <v>28381</v>
      </c>
    </row>
    <row r="160" spans="1:8" ht="16.5" customHeight="1">
      <c r="A160" s="17"/>
      <c r="B160" s="24" t="s">
        <v>328</v>
      </c>
      <c r="C160" s="89"/>
      <c r="D160" s="90"/>
      <c r="E160" s="90"/>
      <c r="F160" s="90"/>
      <c r="G160" s="96"/>
      <c r="H160" s="96"/>
    </row>
    <row r="161" spans="1:8" ht="16.5" customHeight="1">
      <c r="A161" s="17" t="s">
        <v>410</v>
      </c>
      <c r="B161" s="20" t="s">
        <v>401</v>
      </c>
      <c r="C161" s="88">
        <f t="shared" ref="C161" si="70">+C162+C168</f>
        <v>0</v>
      </c>
      <c r="D161" s="88">
        <f t="shared" ref="D161:H161" si="71">+D162+D168</f>
        <v>133628000</v>
      </c>
      <c r="E161" s="88">
        <f t="shared" si="71"/>
        <v>133956000</v>
      </c>
      <c r="F161" s="88">
        <f t="shared" si="71"/>
        <v>0</v>
      </c>
      <c r="G161" s="88">
        <f t="shared" si="71"/>
        <v>121396480</v>
      </c>
      <c r="H161" s="88">
        <f t="shared" si="71"/>
        <v>12657000</v>
      </c>
    </row>
    <row r="162" spans="1:8" ht="16.5" customHeight="1">
      <c r="A162" s="22" t="s">
        <v>412</v>
      </c>
      <c r="B162" s="20" t="s">
        <v>402</v>
      </c>
      <c r="C162" s="89">
        <f t="shared" ref="C162" si="72">C163+C165+C164+C166</f>
        <v>0</v>
      </c>
      <c r="D162" s="89">
        <f t="shared" ref="D162:H162" si="73">D163+D165+D164+D166</f>
        <v>133628000</v>
      </c>
      <c r="E162" s="89">
        <f t="shared" si="73"/>
        <v>133956000</v>
      </c>
      <c r="F162" s="89">
        <f t="shared" si="73"/>
        <v>0</v>
      </c>
      <c r="G162" s="89">
        <f t="shared" si="73"/>
        <v>121396480</v>
      </c>
      <c r="H162" s="89">
        <f t="shared" si="73"/>
        <v>12657000</v>
      </c>
    </row>
    <row r="163" spans="1:8">
      <c r="A163" s="22"/>
      <c r="B163" s="23" t="s">
        <v>336</v>
      </c>
      <c r="C163" s="89"/>
      <c r="D163" s="90">
        <v>133628000</v>
      </c>
      <c r="E163" s="90">
        <v>133956000</v>
      </c>
      <c r="F163" s="90"/>
      <c r="G163" s="45">
        <v>121396480</v>
      </c>
      <c r="H163" s="45">
        <v>12657000</v>
      </c>
    </row>
    <row r="164" spans="1:8" ht="45">
      <c r="A164" s="22"/>
      <c r="B164" s="23" t="s">
        <v>403</v>
      </c>
      <c r="C164" s="89"/>
      <c r="D164" s="90"/>
      <c r="E164" s="90"/>
      <c r="F164" s="90"/>
      <c r="G164" s="45"/>
      <c r="H164" s="45"/>
    </row>
    <row r="165" spans="1:8" ht="30">
      <c r="A165" s="22"/>
      <c r="B165" s="23" t="s">
        <v>404</v>
      </c>
      <c r="C165" s="89"/>
      <c r="D165" s="90"/>
      <c r="E165" s="90"/>
      <c r="F165" s="90"/>
      <c r="G165" s="96"/>
      <c r="H165" s="96"/>
    </row>
    <row r="166" spans="1:8">
      <c r="A166" s="22"/>
      <c r="B166" s="47" t="s">
        <v>406</v>
      </c>
      <c r="C166" s="89"/>
      <c r="D166" s="90"/>
      <c r="E166" s="90"/>
      <c r="F166" s="90"/>
      <c r="G166" s="45"/>
      <c r="H166" s="45"/>
    </row>
    <row r="167" spans="1:8">
      <c r="A167" s="22"/>
      <c r="B167" s="24" t="s">
        <v>328</v>
      </c>
      <c r="C167" s="89"/>
      <c r="D167" s="90"/>
      <c r="E167" s="90"/>
      <c r="F167" s="90"/>
      <c r="G167" s="45">
        <v>-162559</v>
      </c>
      <c r="H167" s="45">
        <v>-1526</v>
      </c>
    </row>
    <row r="168" spans="1:8" ht="16.5" customHeight="1">
      <c r="A168" s="22" t="s">
        <v>416</v>
      </c>
      <c r="B168" s="20" t="s">
        <v>407</v>
      </c>
      <c r="C168" s="89">
        <f t="shared" ref="C168:H168" si="74">C169+C170</f>
        <v>0</v>
      </c>
      <c r="D168" s="89">
        <f t="shared" si="74"/>
        <v>0</v>
      </c>
      <c r="E168" s="89">
        <f t="shared" si="74"/>
        <v>0</v>
      </c>
      <c r="F168" s="89">
        <f t="shared" si="74"/>
        <v>0</v>
      </c>
      <c r="G168" s="89">
        <f t="shared" si="74"/>
        <v>0</v>
      </c>
      <c r="H168" s="89">
        <f t="shared" si="74"/>
        <v>0</v>
      </c>
    </row>
    <row r="169" spans="1:8" ht="16.5" customHeight="1">
      <c r="A169" s="22"/>
      <c r="B169" s="23" t="s">
        <v>336</v>
      </c>
      <c r="C169" s="89"/>
      <c r="D169" s="90"/>
      <c r="E169" s="90"/>
      <c r="F169" s="90"/>
      <c r="G169" s="45"/>
      <c r="H169" s="45"/>
    </row>
    <row r="170" spans="1:8" ht="16.5" customHeight="1">
      <c r="A170" s="22"/>
      <c r="B170" s="48" t="s">
        <v>409</v>
      </c>
      <c r="C170" s="89"/>
      <c r="D170" s="90"/>
      <c r="E170" s="90"/>
      <c r="F170" s="90"/>
      <c r="G170" s="45"/>
      <c r="H170" s="45"/>
    </row>
    <row r="171" spans="1:8" ht="16.5" customHeight="1">
      <c r="A171" s="22"/>
      <c r="B171" s="24" t="s">
        <v>328</v>
      </c>
      <c r="C171" s="89"/>
      <c r="D171" s="90"/>
      <c r="E171" s="90"/>
      <c r="F171" s="90"/>
      <c r="G171" s="45"/>
      <c r="H171" s="45"/>
    </row>
    <row r="172" spans="1:8" ht="16.5" customHeight="1">
      <c r="A172" s="17" t="s">
        <v>419</v>
      </c>
      <c r="B172" s="24" t="s">
        <v>411</v>
      </c>
      <c r="C172" s="89"/>
      <c r="D172" s="90">
        <v>828000</v>
      </c>
      <c r="E172" s="90">
        <v>825000</v>
      </c>
      <c r="F172" s="90"/>
      <c r="G172" s="45">
        <v>637520</v>
      </c>
      <c r="H172" s="45">
        <v>62000</v>
      </c>
    </row>
    <row r="173" spans="1:8" ht="16.5" customHeight="1">
      <c r="A173" s="17"/>
      <c r="B173" s="24" t="s">
        <v>328</v>
      </c>
      <c r="C173" s="89"/>
      <c r="D173" s="90"/>
      <c r="E173" s="90"/>
      <c r="F173" s="90"/>
      <c r="G173" s="45"/>
      <c r="H173" s="45"/>
    </row>
    <row r="174" spans="1:8" ht="16.5" customHeight="1">
      <c r="A174" s="17" t="s">
        <v>420</v>
      </c>
      <c r="B174" s="24" t="s">
        <v>413</v>
      </c>
      <c r="C174" s="89"/>
      <c r="D174" s="90">
        <v>2824520</v>
      </c>
      <c r="E174" s="90">
        <v>2824520</v>
      </c>
      <c r="F174" s="90"/>
      <c r="G174" s="45">
        <v>2778167</v>
      </c>
      <c r="H174" s="45">
        <v>227770</v>
      </c>
    </row>
    <row r="175" spans="1:8" ht="16.5" customHeight="1">
      <c r="A175" s="17"/>
      <c r="B175" s="24" t="s">
        <v>328</v>
      </c>
      <c r="C175" s="89"/>
      <c r="D175" s="90"/>
      <c r="E175" s="90"/>
      <c r="F175" s="90"/>
      <c r="G175" s="45">
        <v>-43997</v>
      </c>
      <c r="H175" s="45"/>
    </row>
    <row r="176" spans="1:8">
      <c r="A176" s="17"/>
      <c r="B176" s="20" t="s">
        <v>414</v>
      </c>
      <c r="C176" s="89">
        <f t="shared" ref="C176" si="75">C88+C100+C114+C130+C132+C134+C142+C144+C148+C154+C158+C160+C167+C171+C173+C175</f>
        <v>0</v>
      </c>
      <c r="D176" s="89">
        <f t="shared" ref="D176:H176" si="76">D88+D100+D114+D130+D132+D134+D142+D144+D148+D154+D158+D160+D167+D171+D173+D175</f>
        <v>0</v>
      </c>
      <c r="E176" s="89">
        <f t="shared" si="76"/>
        <v>0</v>
      </c>
      <c r="F176" s="89">
        <f t="shared" si="76"/>
        <v>0</v>
      </c>
      <c r="G176" s="89">
        <f t="shared" si="76"/>
        <v>-256855</v>
      </c>
      <c r="H176" s="89">
        <f t="shared" si="76"/>
        <v>-3758</v>
      </c>
    </row>
    <row r="177" spans="1:8" ht="30">
      <c r="A177" s="17" t="s">
        <v>208</v>
      </c>
      <c r="B177" s="20" t="s">
        <v>193</v>
      </c>
      <c r="C177" s="89">
        <f t="shared" ref="C177:H177" si="77">C178</f>
        <v>0</v>
      </c>
      <c r="D177" s="89">
        <f t="shared" si="77"/>
        <v>130756260</v>
      </c>
      <c r="E177" s="89">
        <f t="shared" si="77"/>
        <v>130756260</v>
      </c>
      <c r="F177" s="89">
        <f t="shared" si="77"/>
        <v>0</v>
      </c>
      <c r="G177" s="89">
        <f t="shared" si="77"/>
        <v>120612537</v>
      </c>
      <c r="H177" s="89">
        <f t="shared" si="77"/>
        <v>11991814</v>
      </c>
    </row>
    <row r="178" spans="1:8">
      <c r="A178" s="17" t="s">
        <v>424</v>
      </c>
      <c r="B178" s="20" t="s">
        <v>415</v>
      </c>
      <c r="C178" s="89">
        <f t="shared" ref="C178:H178" si="78">C179+C188</f>
        <v>0</v>
      </c>
      <c r="D178" s="89">
        <f t="shared" si="78"/>
        <v>130756260</v>
      </c>
      <c r="E178" s="89">
        <f t="shared" si="78"/>
        <v>130756260</v>
      </c>
      <c r="F178" s="89">
        <f t="shared" si="78"/>
        <v>0</v>
      </c>
      <c r="G178" s="89">
        <f t="shared" si="78"/>
        <v>120612537</v>
      </c>
      <c r="H178" s="89">
        <f t="shared" si="78"/>
        <v>11991814</v>
      </c>
    </row>
    <row r="179" spans="1:8" ht="30">
      <c r="A179" s="17" t="s">
        <v>426</v>
      </c>
      <c r="B179" s="20" t="s">
        <v>417</v>
      </c>
      <c r="C179" s="89">
        <f>C180+C183+C186+C181+C182+C187</f>
        <v>0</v>
      </c>
      <c r="D179" s="89">
        <f t="shared" ref="D179:H179" si="79">D180+D183+D186+D181+D182+D187</f>
        <v>128836260</v>
      </c>
      <c r="E179" s="89">
        <f t="shared" si="79"/>
        <v>128836260</v>
      </c>
      <c r="F179" s="89">
        <f t="shared" si="79"/>
        <v>0</v>
      </c>
      <c r="G179" s="89">
        <f t="shared" si="79"/>
        <v>118692537</v>
      </c>
      <c r="H179" s="89">
        <f t="shared" si="79"/>
        <v>11991814</v>
      </c>
    </row>
    <row r="180" spans="1:8" ht="30">
      <c r="A180" s="17"/>
      <c r="B180" s="24" t="s">
        <v>489</v>
      </c>
      <c r="C180" s="89"/>
      <c r="D180" s="90">
        <v>118444000</v>
      </c>
      <c r="E180" s="90">
        <v>118444000</v>
      </c>
      <c r="F180" s="90"/>
      <c r="G180" s="89">
        <v>108753935</v>
      </c>
      <c r="H180" s="89">
        <v>10898932</v>
      </c>
    </row>
    <row r="181" spans="1:8" ht="30">
      <c r="A181" s="17"/>
      <c r="B181" s="24" t="s">
        <v>490</v>
      </c>
      <c r="C181" s="89"/>
      <c r="D181" s="90">
        <v>78920</v>
      </c>
      <c r="E181" s="90">
        <v>78920</v>
      </c>
      <c r="F181" s="90"/>
      <c r="G181" s="89">
        <v>78915</v>
      </c>
      <c r="H181" s="89">
        <v>78915</v>
      </c>
    </row>
    <row r="182" spans="1:8" ht="30">
      <c r="A182" s="17"/>
      <c r="B182" s="24" t="s">
        <v>491</v>
      </c>
      <c r="C182" s="89"/>
      <c r="D182" s="90">
        <v>10490</v>
      </c>
      <c r="E182" s="90">
        <v>10490</v>
      </c>
      <c r="F182" s="90"/>
      <c r="G182" s="89">
        <v>10487</v>
      </c>
      <c r="H182" s="89">
        <v>10487</v>
      </c>
    </row>
    <row r="183" spans="1:8" ht="30">
      <c r="A183" s="17"/>
      <c r="B183" s="24" t="s">
        <v>492</v>
      </c>
      <c r="C183" s="89">
        <f>C184+C185</f>
        <v>0</v>
      </c>
      <c r="D183" s="89">
        <f t="shared" ref="D183:H183" si="80">D184+D185</f>
        <v>8889850</v>
      </c>
      <c r="E183" s="89">
        <f t="shared" si="80"/>
        <v>8889850</v>
      </c>
      <c r="F183" s="89">
        <f t="shared" si="80"/>
        <v>0</v>
      </c>
      <c r="G183" s="89">
        <f t="shared" si="80"/>
        <v>8436670</v>
      </c>
      <c r="H183" s="89">
        <f t="shared" si="80"/>
        <v>1003480</v>
      </c>
    </row>
    <row r="184" spans="1:8" ht="75">
      <c r="A184" s="17"/>
      <c r="B184" s="24" t="s">
        <v>418</v>
      </c>
      <c r="C184" s="89"/>
      <c r="D184" s="90">
        <v>5530000</v>
      </c>
      <c r="E184" s="90">
        <v>5530000</v>
      </c>
      <c r="F184" s="90"/>
      <c r="G184" s="89">
        <v>5076832</v>
      </c>
      <c r="H184" s="89">
        <v>509100</v>
      </c>
    </row>
    <row r="185" spans="1:8" ht="75">
      <c r="A185" s="17"/>
      <c r="B185" s="24" t="s">
        <v>493</v>
      </c>
      <c r="C185" s="89"/>
      <c r="D185" s="90">
        <v>3359850</v>
      </c>
      <c r="E185" s="90">
        <v>3359850</v>
      </c>
      <c r="F185" s="90"/>
      <c r="G185" s="89">
        <v>3359838</v>
      </c>
      <c r="H185" s="89">
        <v>494380</v>
      </c>
    </row>
    <row r="186" spans="1:8" ht="45">
      <c r="A186" s="17"/>
      <c r="B186" s="24" t="s">
        <v>494</v>
      </c>
      <c r="C186" s="89"/>
      <c r="D186" s="90">
        <v>1413000</v>
      </c>
      <c r="E186" s="90">
        <v>1413000</v>
      </c>
      <c r="F186" s="90"/>
      <c r="G186" s="89">
        <v>1412530</v>
      </c>
      <c r="H186" s="89"/>
    </row>
    <row r="187" spans="1:8" ht="45">
      <c r="A187" s="17"/>
      <c r="B187" s="24" t="s">
        <v>495</v>
      </c>
      <c r="C187" s="89"/>
      <c r="D187" s="90"/>
      <c r="E187" s="90"/>
      <c r="F187" s="90"/>
      <c r="G187" s="89"/>
      <c r="H187" s="89"/>
    </row>
    <row r="188" spans="1:8">
      <c r="A188" s="17" t="s">
        <v>432</v>
      </c>
      <c r="B188" s="20" t="s">
        <v>421</v>
      </c>
      <c r="C188" s="89"/>
      <c r="D188" s="90">
        <v>1920000</v>
      </c>
      <c r="E188" s="90">
        <v>1920000</v>
      </c>
      <c r="F188" s="90"/>
      <c r="G188" s="89">
        <v>1920000</v>
      </c>
      <c r="H188" s="89"/>
    </row>
    <row r="189" spans="1:8">
      <c r="A189" s="17" t="s">
        <v>434</v>
      </c>
      <c r="B189" s="49" t="s">
        <v>422</v>
      </c>
      <c r="C189" s="93">
        <f>+C190</f>
        <v>0</v>
      </c>
      <c r="D189" s="93">
        <f t="shared" ref="D189:H191" si="81">+D190</f>
        <v>18549900</v>
      </c>
      <c r="E189" s="93">
        <f t="shared" si="81"/>
        <v>18549900</v>
      </c>
      <c r="F189" s="93">
        <f t="shared" si="81"/>
        <v>0</v>
      </c>
      <c r="G189" s="93">
        <f t="shared" si="81"/>
        <v>18549100</v>
      </c>
      <c r="H189" s="93">
        <f t="shared" si="81"/>
        <v>721700</v>
      </c>
    </row>
    <row r="190" spans="1:8" ht="16.5" customHeight="1">
      <c r="A190" s="17" t="s">
        <v>436</v>
      </c>
      <c r="B190" s="49" t="s">
        <v>189</v>
      </c>
      <c r="C190" s="93">
        <f>+C191</f>
        <v>0</v>
      </c>
      <c r="D190" s="93">
        <f t="shared" si="81"/>
        <v>18549900</v>
      </c>
      <c r="E190" s="93">
        <f t="shared" si="81"/>
        <v>18549900</v>
      </c>
      <c r="F190" s="93">
        <f t="shared" si="81"/>
        <v>0</v>
      </c>
      <c r="G190" s="93">
        <f t="shared" si="81"/>
        <v>18549100</v>
      </c>
      <c r="H190" s="93">
        <f t="shared" si="81"/>
        <v>721700</v>
      </c>
    </row>
    <row r="191" spans="1:8" ht="16.5" customHeight="1">
      <c r="A191" s="17" t="s">
        <v>438</v>
      </c>
      <c r="B191" s="20" t="s">
        <v>423</v>
      </c>
      <c r="C191" s="93">
        <f>+C192</f>
        <v>0</v>
      </c>
      <c r="D191" s="93">
        <f t="shared" si="81"/>
        <v>18549900</v>
      </c>
      <c r="E191" s="93">
        <f t="shared" si="81"/>
        <v>18549900</v>
      </c>
      <c r="F191" s="93">
        <f t="shared" si="81"/>
        <v>0</v>
      </c>
      <c r="G191" s="93">
        <f t="shared" si="81"/>
        <v>18549100</v>
      </c>
      <c r="H191" s="93">
        <f t="shared" si="81"/>
        <v>721700</v>
      </c>
    </row>
    <row r="192" spans="1:8" ht="16.5" customHeight="1">
      <c r="A192" s="22" t="s">
        <v>440</v>
      </c>
      <c r="B192" s="49" t="s">
        <v>425</v>
      </c>
      <c r="C192" s="88">
        <f t="shared" ref="C192:H192" si="82">C193</f>
        <v>0</v>
      </c>
      <c r="D192" s="88">
        <f t="shared" si="82"/>
        <v>18549900</v>
      </c>
      <c r="E192" s="88">
        <f t="shared" si="82"/>
        <v>18549900</v>
      </c>
      <c r="F192" s="88">
        <f t="shared" si="82"/>
        <v>0</v>
      </c>
      <c r="G192" s="88">
        <f t="shared" si="82"/>
        <v>18549100</v>
      </c>
      <c r="H192" s="88">
        <f t="shared" si="82"/>
        <v>721700</v>
      </c>
    </row>
    <row r="193" spans="1:8" ht="16.5" customHeight="1">
      <c r="A193" s="22" t="s">
        <v>442</v>
      </c>
      <c r="B193" s="49" t="s">
        <v>427</v>
      </c>
      <c r="C193" s="88">
        <f t="shared" ref="C193:H193" si="83">C195+C196+C197</f>
        <v>0</v>
      </c>
      <c r="D193" s="88">
        <f t="shared" si="83"/>
        <v>18549900</v>
      </c>
      <c r="E193" s="88">
        <f t="shared" si="83"/>
        <v>18549900</v>
      </c>
      <c r="F193" s="88">
        <f t="shared" si="83"/>
        <v>0</v>
      </c>
      <c r="G193" s="88">
        <f t="shared" si="83"/>
        <v>18549100</v>
      </c>
      <c r="H193" s="88">
        <f t="shared" si="83"/>
        <v>721700</v>
      </c>
    </row>
    <row r="194" spans="1:8" ht="16.5" customHeight="1">
      <c r="A194" s="17" t="s">
        <v>444</v>
      </c>
      <c r="B194" s="49" t="s">
        <v>428</v>
      </c>
      <c r="C194" s="88">
        <f t="shared" ref="C194:H194" si="84">C195</f>
        <v>0</v>
      </c>
      <c r="D194" s="88">
        <f t="shared" si="84"/>
        <v>10690000</v>
      </c>
      <c r="E194" s="88">
        <f t="shared" si="84"/>
        <v>10690000</v>
      </c>
      <c r="F194" s="88">
        <f t="shared" si="84"/>
        <v>0</v>
      </c>
      <c r="G194" s="88">
        <f t="shared" si="84"/>
        <v>10690000</v>
      </c>
      <c r="H194" s="88">
        <f t="shared" si="84"/>
        <v>416080</v>
      </c>
    </row>
    <row r="195" spans="1:8" ht="16.5" customHeight="1">
      <c r="A195" s="22" t="s">
        <v>446</v>
      </c>
      <c r="B195" s="50" t="s">
        <v>429</v>
      </c>
      <c r="C195" s="89"/>
      <c r="D195" s="90">
        <v>10690000</v>
      </c>
      <c r="E195" s="90">
        <v>10690000</v>
      </c>
      <c r="F195" s="90"/>
      <c r="G195" s="45">
        <v>10690000</v>
      </c>
      <c r="H195" s="45">
        <v>416080</v>
      </c>
    </row>
    <row r="196" spans="1:8" ht="16.5" customHeight="1">
      <c r="A196" s="22" t="s">
        <v>447</v>
      </c>
      <c r="B196" s="50" t="s">
        <v>430</v>
      </c>
      <c r="C196" s="89"/>
      <c r="D196" s="90">
        <v>7859900</v>
      </c>
      <c r="E196" s="90">
        <v>7859900</v>
      </c>
      <c r="F196" s="90"/>
      <c r="G196" s="45">
        <v>7859100</v>
      </c>
      <c r="H196" s="45">
        <v>305620</v>
      </c>
    </row>
    <row r="197" spans="1:8" ht="16.5" customHeight="1">
      <c r="A197" s="22"/>
      <c r="B197" s="28" t="s">
        <v>431</v>
      </c>
      <c r="C197" s="89"/>
      <c r="D197" s="90"/>
      <c r="E197" s="90"/>
      <c r="F197" s="90"/>
      <c r="G197" s="45"/>
      <c r="H197" s="45"/>
    </row>
    <row r="198" spans="1:8" ht="30">
      <c r="A198" s="22" t="s">
        <v>211</v>
      </c>
      <c r="B198" s="51" t="s">
        <v>195</v>
      </c>
      <c r="C198" s="86">
        <f t="shared" ref="C198" si="85">C203+C199</f>
        <v>0</v>
      </c>
      <c r="D198" s="86">
        <f t="shared" ref="D198:H198" si="86">D203+D199</f>
        <v>0</v>
      </c>
      <c r="E198" s="86">
        <f t="shared" si="86"/>
        <v>0</v>
      </c>
      <c r="F198" s="86">
        <f t="shared" si="86"/>
        <v>0</v>
      </c>
      <c r="G198" s="86">
        <f t="shared" si="86"/>
        <v>0</v>
      </c>
      <c r="H198" s="86">
        <f t="shared" si="86"/>
        <v>0</v>
      </c>
    </row>
    <row r="199" spans="1:8">
      <c r="A199" s="22" t="s">
        <v>449</v>
      </c>
      <c r="B199" s="51" t="s">
        <v>433</v>
      </c>
      <c r="C199" s="86">
        <f t="shared" ref="C199" si="87">C200+C201+C202</f>
        <v>0</v>
      </c>
      <c r="D199" s="86">
        <f t="shared" ref="D199:H199" si="88">D200+D201+D202</f>
        <v>0</v>
      </c>
      <c r="E199" s="86">
        <f t="shared" si="88"/>
        <v>0</v>
      </c>
      <c r="F199" s="86">
        <f t="shared" si="88"/>
        <v>0</v>
      </c>
      <c r="G199" s="86">
        <f t="shared" si="88"/>
        <v>0</v>
      </c>
      <c r="H199" s="86">
        <f t="shared" si="88"/>
        <v>0</v>
      </c>
    </row>
    <row r="200" spans="1:8">
      <c r="A200" s="22" t="s">
        <v>450</v>
      </c>
      <c r="B200" s="51" t="s">
        <v>435</v>
      </c>
      <c r="C200" s="86"/>
      <c r="D200" s="90"/>
      <c r="E200" s="90"/>
      <c r="F200" s="90"/>
      <c r="G200" s="86"/>
      <c r="H200" s="86"/>
    </row>
    <row r="201" spans="1:8">
      <c r="A201" s="22" t="s">
        <v>451</v>
      </c>
      <c r="B201" s="51" t="s">
        <v>437</v>
      </c>
      <c r="C201" s="86"/>
      <c r="D201" s="90"/>
      <c r="E201" s="90"/>
      <c r="F201" s="90"/>
      <c r="G201" s="86"/>
      <c r="H201" s="86"/>
    </row>
    <row r="202" spans="1:8">
      <c r="A202" s="22" t="s">
        <v>452</v>
      </c>
      <c r="B202" s="51" t="s">
        <v>439</v>
      </c>
      <c r="C202" s="86"/>
      <c r="D202" s="90"/>
      <c r="E202" s="90"/>
      <c r="F202" s="90"/>
      <c r="G202" s="86"/>
      <c r="H202" s="86"/>
    </row>
    <row r="203" spans="1:8">
      <c r="A203" s="22" t="s">
        <v>453</v>
      </c>
      <c r="B203" s="51" t="s">
        <v>441</v>
      </c>
      <c r="C203" s="86">
        <f t="shared" ref="C203:H203" si="89">C204+C205+C206</f>
        <v>0</v>
      </c>
      <c r="D203" s="86">
        <f t="shared" si="89"/>
        <v>0</v>
      </c>
      <c r="E203" s="86">
        <f t="shared" si="89"/>
        <v>0</v>
      </c>
      <c r="F203" s="86">
        <f t="shared" si="89"/>
        <v>0</v>
      </c>
      <c r="G203" s="86">
        <f t="shared" si="89"/>
        <v>0</v>
      </c>
      <c r="H203" s="86">
        <f t="shared" si="89"/>
        <v>0</v>
      </c>
    </row>
    <row r="204" spans="1:8">
      <c r="A204" s="22" t="s">
        <v>454</v>
      </c>
      <c r="B204" s="52" t="s">
        <v>443</v>
      </c>
      <c r="C204" s="45"/>
      <c r="D204" s="90"/>
      <c r="E204" s="90"/>
      <c r="F204" s="90"/>
      <c r="G204" s="45"/>
      <c r="H204" s="45"/>
    </row>
    <row r="205" spans="1:8">
      <c r="A205" s="22" t="s">
        <v>456</v>
      </c>
      <c r="B205" s="52" t="s">
        <v>445</v>
      </c>
      <c r="C205" s="45"/>
      <c r="D205" s="90"/>
      <c r="E205" s="90"/>
      <c r="F205" s="90"/>
      <c r="G205" s="45"/>
      <c r="H205" s="45"/>
    </row>
    <row r="206" spans="1:8">
      <c r="A206" s="22" t="s">
        <v>458</v>
      </c>
      <c r="B206" s="52" t="s">
        <v>439</v>
      </c>
      <c r="C206" s="45"/>
      <c r="D206" s="90"/>
      <c r="E206" s="90"/>
      <c r="F206" s="90"/>
      <c r="G206" s="45"/>
      <c r="H206" s="45"/>
    </row>
    <row r="207" spans="1:8">
      <c r="A207" s="22" t="s">
        <v>459</v>
      </c>
      <c r="B207" s="51" t="s">
        <v>448</v>
      </c>
      <c r="C207" s="86">
        <f>C208</f>
        <v>0</v>
      </c>
      <c r="D207" s="86">
        <f t="shared" ref="D207:H208" si="90">D208</f>
        <v>0</v>
      </c>
      <c r="E207" s="86">
        <f t="shared" si="90"/>
        <v>0</v>
      </c>
      <c r="F207" s="86">
        <f t="shared" si="90"/>
        <v>0</v>
      </c>
      <c r="G207" s="86">
        <f t="shared" si="90"/>
        <v>0</v>
      </c>
      <c r="H207" s="86">
        <f t="shared" si="90"/>
        <v>0</v>
      </c>
    </row>
    <row r="208" spans="1:8">
      <c r="A208" s="22" t="s">
        <v>460</v>
      </c>
      <c r="B208" s="51" t="s">
        <v>189</v>
      </c>
      <c r="C208" s="86">
        <f>C209</f>
        <v>0</v>
      </c>
      <c r="D208" s="86">
        <f t="shared" si="90"/>
        <v>0</v>
      </c>
      <c r="E208" s="86">
        <f t="shared" si="90"/>
        <v>0</v>
      </c>
      <c r="F208" s="86">
        <f t="shared" si="90"/>
        <v>0</v>
      </c>
      <c r="G208" s="86">
        <f t="shared" si="90"/>
        <v>0</v>
      </c>
      <c r="H208" s="86">
        <f t="shared" si="90"/>
        <v>0</v>
      </c>
    </row>
    <row r="209" spans="1:8" ht="30">
      <c r="A209" s="22" t="s">
        <v>461</v>
      </c>
      <c r="B209" s="51" t="s">
        <v>195</v>
      </c>
      <c r="C209" s="86">
        <f t="shared" ref="C209" si="91">C212</f>
        <v>0</v>
      </c>
      <c r="D209" s="86">
        <f t="shared" ref="D209:H209" si="92">D212</f>
        <v>0</v>
      </c>
      <c r="E209" s="86">
        <f t="shared" si="92"/>
        <v>0</v>
      </c>
      <c r="F209" s="86">
        <f t="shared" si="92"/>
        <v>0</v>
      </c>
      <c r="G209" s="86">
        <f t="shared" si="92"/>
        <v>0</v>
      </c>
      <c r="H209" s="86">
        <f t="shared" si="92"/>
        <v>0</v>
      </c>
    </row>
    <row r="210" spans="1:8">
      <c r="A210" s="22" t="s">
        <v>462</v>
      </c>
      <c r="B210" s="51" t="s">
        <v>206</v>
      </c>
      <c r="C210" s="86">
        <f t="shared" ref="C210:C215" si="93">C211</f>
        <v>0</v>
      </c>
      <c r="D210" s="86">
        <f t="shared" ref="D210:H212" si="94">D211</f>
        <v>0</v>
      </c>
      <c r="E210" s="86">
        <f t="shared" si="94"/>
        <v>0</v>
      </c>
      <c r="F210" s="86">
        <f t="shared" si="94"/>
        <v>0</v>
      </c>
      <c r="G210" s="86">
        <f t="shared" si="94"/>
        <v>0</v>
      </c>
      <c r="H210" s="86">
        <f t="shared" si="94"/>
        <v>0</v>
      </c>
    </row>
    <row r="211" spans="1:8">
      <c r="A211" s="22" t="s">
        <v>463</v>
      </c>
      <c r="B211" s="51" t="s">
        <v>189</v>
      </c>
      <c r="C211" s="86">
        <f t="shared" si="93"/>
        <v>0</v>
      </c>
      <c r="D211" s="86">
        <f t="shared" si="94"/>
        <v>0</v>
      </c>
      <c r="E211" s="86">
        <f t="shared" si="94"/>
        <v>0</v>
      </c>
      <c r="F211" s="86">
        <f t="shared" si="94"/>
        <v>0</v>
      </c>
      <c r="G211" s="86">
        <f t="shared" si="94"/>
        <v>0</v>
      </c>
      <c r="H211" s="86">
        <f t="shared" si="94"/>
        <v>0</v>
      </c>
    </row>
    <row r="212" spans="1:8" ht="30">
      <c r="A212" s="22" t="s">
        <v>464</v>
      </c>
      <c r="B212" s="52" t="s">
        <v>195</v>
      </c>
      <c r="C212" s="86">
        <f t="shared" si="93"/>
        <v>0</v>
      </c>
      <c r="D212" s="86">
        <f t="shared" si="94"/>
        <v>0</v>
      </c>
      <c r="E212" s="86">
        <f t="shared" si="94"/>
        <v>0</v>
      </c>
      <c r="F212" s="86">
        <f t="shared" si="94"/>
        <v>0</v>
      </c>
      <c r="G212" s="86">
        <f t="shared" si="94"/>
        <v>0</v>
      </c>
      <c r="H212" s="86">
        <f t="shared" si="94"/>
        <v>0</v>
      </c>
    </row>
    <row r="213" spans="1:8">
      <c r="A213" s="22" t="s">
        <v>465</v>
      </c>
      <c r="B213" s="51" t="s">
        <v>441</v>
      </c>
      <c r="C213" s="86">
        <f t="shared" si="93"/>
        <v>0</v>
      </c>
      <c r="D213" s="86">
        <f t="shared" ref="D213:H215" si="95">D214</f>
        <v>0</v>
      </c>
      <c r="E213" s="86">
        <f t="shared" si="95"/>
        <v>0</v>
      </c>
      <c r="F213" s="86">
        <f t="shared" si="95"/>
        <v>0</v>
      </c>
      <c r="G213" s="86">
        <f t="shared" si="95"/>
        <v>0</v>
      </c>
      <c r="H213" s="86">
        <f t="shared" si="95"/>
        <v>0</v>
      </c>
    </row>
    <row r="214" spans="1:8">
      <c r="A214" s="22" t="s">
        <v>466</v>
      </c>
      <c r="B214" s="51" t="s">
        <v>445</v>
      </c>
      <c r="C214" s="86">
        <f t="shared" si="93"/>
        <v>0</v>
      </c>
      <c r="D214" s="86">
        <f t="shared" si="95"/>
        <v>0</v>
      </c>
      <c r="E214" s="86">
        <f t="shared" si="95"/>
        <v>0</v>
      </c>
      <c r="F214" s="86">
        <f t="shared" si="95"/>
        <v>0</v>
      </c>
      <c r="G214" s="86">
        <f t="shared" si="95"/>
        <v>0</v>
      </c>
      <c r="H214" s="86">
        <f t="shared" si="95"/>
        <v>0</v>
      </c>
    </row>
    <row r="215" spans="1:8">
      <c r="A215" s="22" t="s">
        <v>467</v>
      </c>
      <c r="B215" s="51" t="s">
        <v>455</v>
      </c>
      <c r="C215" s="86">
        <f t="shared" si="93"/>
        <v>0</v>
      </c>
      <c r="D215" s="86">
        <f t="shared" si="95"/>
        <v>0</v>
      </c>
      <c r="E215" s="86">
        <f t="shared" si="95"/>
        <v>0</v>
      </c>
      <c r="F215" s="86">
        <f t="shared" si="95"/>
        <v>0</v>
      </c>
      <c r="G215" s="86">
        <f t="shared" si="95"/>
        <v>0</v>
      </c>
      <c r="H215" s="86">
        <f t="shared" si="95"/>
        <v>0</v>
      </c>
    </row>
    <row r="216" spans="1:8">
      <c r="A216" s="22" t="s">
        <v>468</v>
      </c>
      <c r="B216" s="52" t="s">
        <v>457</v>
      </c>
      <c r="C216" s="45"/>
      <c r="D216" s="90"/>
      <c r="E216" s="90"/>
      <c r="F216" s="90"/>
      <c r="G216" s="45"/>
      <c r="H216" s="45"/>
    </row>
    <row r="218" spans="1:8" ht="15.75">
      <c r="B218" s="101" t="s">
        <v>496</v>
      </c>
      <c r="E218" s="103" t="s">
        <v>498</v>
      </c>
      <c r="F218" s="46"/>
    </row>
    <row r="219" spans="1:8">
      <c r="B219" s="102" t="s">
        <v>497</v>
      </c>
      <c r="E219" s="104" t="s">
        <v>499</v>
      </c>
      <c r="F219" s="46"/>
    </row>
  </sheetData>
  <protectedRanges>
    <protectedRange sqref="B2:B3 C1:C3" name="Zonă1_1" securityDescriptor="O:WDG:WDD:(A;;CC;;;WD)"/>
    <protectedRange sqref="G116:H124 G46:H51 G152:H154 G70:H70 G37:H40 G126:H130 G103:H108 G62:H66 G81:H85 G92:H93 G54:H57 G150:H150 G111:H114 G137:H139 G25:H33 G35:H35 G95:H100" name="Zonă3"/>
    <protectedRange sqref="B1" name="Zonă1_1_1_1_1_1" securityDescriptor="O:WDG:WDD:(A;;CC;;;WD)"/>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2020-11-12T12:00:55Z</cp:lastPrinted>
  <dcterms:created xsi:type="dcterms:W3CDTF">2020-08-07T11:14:11Z</dcterms:created>
  <dcterms:modified xsi:type="dcterms:W3CDTF">2021-03-09T11:45:08Z</dcterms:modified>
</cp:coreProperties>
</file>