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45" windowWidth="19320" windowHeight="10035" activeTab="1"/>
  </bookViews>
  <sheets>
    <sheet name="VENITURI" sheetId="1" r:id="rId1"/>
    <sheet name="CHELTUIELI" sheetId="2" r:id="rId2"/>
  </sheets>
  <definedNames>
    <definedName name="_xlnm.Database">#REF!</definedName>
    <definedName name="_xlnm.Print_Area" localSheetId="0">VENITURI!#REF!</definedName>
  </definedNames>
  <calcPr calcId="125725"/>
</workbook>
</file>

<file path=xl/calcChain.xml><?xml version="1.0" encoding="utf-8"?>
<calcChain xmlns="http://schemas.openxmlformats.org/spreadsheetml/2006/main">
  <c r="E23" i="1"/>
  <c r="E15" s="1"/>
  <c r="F23"/>
  <c r="F15" s="1"/>
  <c r="F16"/>
  <c r="F28"/>
  <c r="F27" s="1"/>
  <c r="F53"/>
  <c r="F55"/>
  <c r="F52" s="1"/>
  <c r="F58"/>
  <c r="F62"/>
  <c r="F9"/>
  <c r="F66"/>
  <c r="F79"/>
  <c r="F92"/>
  <c r="G181" i="2"/>
  <c r="G180" s="1"/>
  <c r="G179" s="1"/>
  <c r="G178" s="1"/>
  <c r="G177" s="1"/>
  <c r="G24"/>
  <c r="G36"/>
  <c r="G34"/>
  <c r="G91"/>
  <c r="G107"/>
  <c r="G98" s="1"/>
  <c r="G121"/>
  <c r="G111"/>
  <c r="G133"/>
  <c r="G132" s="1"/>
  <c r="G140"/>
  <c r="G144"/>
  <c r="G150"/>
  <c r="G157"/>
  <c r="G163"/>
  <c r="G59"/>
  <c r="G61"/>
  <c r="G69"/>
  <c r="G73"/>
  <c r="G72" s="1"/>
  <c r="G11" s="1"/>
  <c r="G174"/>
  <c r="G173" s="1"/>
  <c r="G172" s="1"/>
  <c r="G12" s="1"/>
  <c r="G75"/>
  <c r="G15" s="1"/>
  <c r="G171"/>
  <c r="G18" s="1"/>
  <c r="G80"/>
  <c r="G79"/>
  <c r="G78" s="1"/>
  <c r="G16"/>
  <c r="D23" i="1"/>
  <c r="D15"/>
  <c r="F174" i="2"/>
  <c r="D174"/>
  <c r="E174"/>
  <c r="H174"/>
  <c r="H173" s="1"/>
  <c r="H172" s="1"/>
  <c r="H12" s="1"/>
  <c r="C174"/>
  <c r="D91"/>
  <c r="D107"/>
  <c r="D98" s="1"/>
  <c r="D121"/>
  <c r="D111" s="1"/>
  <c r="D132"/>
  <c r="D140"/>
  <c r="D144"/>
  <c r="D150"/>
  <c r="D157"/>
  <c r="D163"/>
  <c r="D59"/>
  <c r="D69"/>
  <c r="D61"/>
  <c r="E91"/>
  <c r="E107"/>
  <c r="E98" s="1"/>
  <c r="E121"/>
  <c r="E111" s="1"/>
  <c r="E132"/>
  <c r="E140"/>
  <c r="E144"/>
  <c r="E150"/>
  <c r="E157"/>
  <c r="E163"/>
  <c r="E156" s="1"/>
  <c r="E59"/>
  <c r="E69"/>
  <c r="E61"/>
  <c r="F91"/>
  <c r="F107"/>
  <c r="F98" s="1"/>
  <c r="F121"/>
  <c r="F111"/>
  <c r="F132"/>
  <c r="F140"/>
  <c r="F144"/>
  <c r="F150"/>
  <c r="F157"/>
  <c r="F156" s="1"/>
  <c r="F163"/>
  <c r="F59"/>
  <c r="F69"/>
  <c r="F61"/>
  <c r="H91"/>
  <c r="H107"/>
  <c r="H98" s="1"/>
  <c r="H121"/>
  <c r="H111" s="1"/>
  <c r="H133"/>
  <c r="H132" s="1"/>
  <c r="H140"/>
  <c r="H144"/>
  <c r="H150"/>
  <c r="H157"/>
  <c r="H156" s="1"/>
  <c r="H163"/>
  <c r="H69"/>
  <c r="H59"/>
  <c r="H61"/>
  <c r="C91"/>
  <c r="C107"/>
  <c r="C98" s="1"/>
  <c r="C121"/>
  <c r="C111" s="1"/>
  <c r="C133"/>
  <c r="C132" s="1"/>
  <c r="C140"/>
  <c r="C144"/>
  <c r="C150"/>
  <c r="C157"/>
  <c r="C163"/>
  <c r="C156" s="1"/>
  <c r="C59"/>
  <c r="C61"/>
  <c r="C69"/>
  <c r="D24"/>
  <c r="E24"/>
  <c r="F24"/>
  <c r="H24"/>
  <c r="C24"/>
  <c r="H199"/>
  <c r="H198" s="1"/>
  <c r="H197" s="1"/>
  <c r="D199"/>
  <c r="D198" s="1"/>
  <c r="D197" s="1"/>
  <c r="E199"/>
  <c r="E198" s="1"/>
  <c r="E197" s="1"/>
  <c r="F199"/>
  <c r="F198" s="1"/>
  <c r="F197" s="1"/>
  <c r="G199"/>
  <c r="G198" s="1"/>
  <c r="G197" s="1"/>
  <c r="H193"/>
  <c r="H192" s="1"/>
  <c r="H191" s="1"/>
  <c r="D193"/>
  <c r="D192"/>
  <c r="D191" s="1"/>
  <c r="E193"/>
  <c r="E192" s="1"/>
  <c r="E191" s="1"/>
  <c r="F193"/>
  <c r="F192" s="1"/>
  <c r="F191" s="1"/>
  <c r="G193"/>
  <c r="G192" s="1"/>
  <c r="G191" s="1"/>
  <c r="H195"/>
  <c r="H194" s="1"/>
  <c r="D195"/>
  <c r="D194" s="1"/>
  <c r="E195"/>
  <c r="E194" s="1"/>
  <c r="F195"/>
  <c r="F194" s="1"/>
  <c r="G195"/>
  <c r="G194" s="1"/>
  <c r="H187"/>
  <c r="H186" s="1"/>
  <c r="H14" s="1"/>
  <c r="D187"/>
  <c r="D186" s="1"/>
  <c r="D14" s="1"/>
  <c r="E187"/>
  <c r="E186" s="1"/>
  <c r="E14" s="1"/>
  <c r="F187"/>
  <c r="F186" s="1"/>
  <c r="F14" s="1"/>
  <c r="G187"/>
  <c r="G186" s="1"/>
  <c r="G14" s="1"/>
  <c r="E181"/>
  <c r="E180" s="1"/>
  <c r="E179" s="1"/>
  <c r="H181"/>
  <c r="H180" s="1"/>
  <c r="H179" s="1"/>
  <c r="D181"/>
  <c r="D180" s="1"/>
  <c r="D179" s="1"/>
  <c r="F181"/>
  <c r="F180" s="1"/>
  <c r="F179" s="1"/>
  <c r="D182"/>
  <c r="E182"/>
  <c r="F182"/>
  <c r="G182"/>
  <c r="H182"/>
  <c r="D171"/>
  <c r="D18" s="1"/>
  <c r="E171"/>
  <c r="E18" s="1"/>
  <c r="F171"/>
  <c r="H171"/>
  <c r="H18" s="1"/>
  <c r="D173"/>
  <c r="D172" s="1"/>
  <c r="D12" s="1"/>
  <c r="E173"/>
  <c r="E172"/>
  <c r="E12" s="1"/>
  <c r="F173"/>
  <c r="F172" s="1"/>
  <c r="F12" s="1"/>
  <c r="D80"/>
  <c r="D79" s="1"/>
  <c r="E80"/>
  <c r="E79" s="1"/>
  <c r="F80"/>
  <c r="F79"/>
  <c r="F78" s="1"/>
  <c r="H80"/>
  <c r="H17" s="1"/>
  <c r="D75"/>
  <c r="E75"/>
  <c r="E15" s="1"/>
  <c r="F75"/>
  <c r="F15" s="1"/>
  <c r="H75"/>
  <c r="D73"/>
  <c r="D72"/>
  <c r="D11" s="1"/>
  <c r="E73"/>
  <c r="E72" s="1"/>
  <c r="E11" s="1"/>
  <c r="F73"/>
  <c r="F72" s="1"/>
  <c r="F11" s="1"/>
  <c r="H73"/>
  <c r="H72" s="1"/>
  <c r="H11" s="1"/>
  <c r="D36"/>
  <c r="D23" s="1"/>
  <c r="D9" s="1"/>
  <c r="E36"/>
  <c r="F36"/>
  <c r="F34"/>
  <c r="H36"/>
  <c r="D34"/>
  <c r="E34"/>
  <c r="H34"/>
  <c r="D15"/>
  <c r="H15"/>
  <c r="F17"/>
  <c r="F18"/>
  <c r="D92" i="1"/>
  <c r="E92"/>
  <c r="G92"/>
  <c r="D90"/>
  <c r="D89"/>
  <c r="D88"/>
  <c r="E90"/>
  <c r="E89" s="1"/>
  <c r="E88" s="1"/>
  <c r="F90"/>
  <c r="F89"/>
  <c r="F88" s="1"/>
  <c r="G90"/>
  <c r="G89"/>
  <c r="G88" s="1"/>
  <c r="D79"/>
  <c r="E79"/>
  <c r="G79"/>
  <c r="D66"/>
  <c r="D65" s="1"/>
  <c r="D64" s="1"/>
  <c r="E66"/>
  <c r="E65" s="1"/>
  <c r="E64" s="1"/>
  <c r="G66"/>
  <c r="G65" s="1"/>
  <c r="G64" s="1"/>
  <c r="D62"/>
  <c r="E62"/>
  <c r="G62"/>
  <c r="G58"/>
  <c r="G57" s="1"/>
  <c r="D58"/>
  <c r="D57" s="1"/>
  <c r="E58"/>
  <c r="D55"/>
  <c r="E55"/>
  <c r="G55"/>
  <c r="D53"/>
  <c r="D52" s="1"/>
  <c r="E53"/>
  <c r="E52"/>
  <c r="G53"/>
  <c r="D27"/>
  <c r="E27"/>
  <c r="G28"/>
  <c r="G27" s="1"/>
  <c r="G23"/>
  <c r="G16"/>
  <c r="G15" s="1"/>
  <c r="D9"/>
  <c r="E9"/>
  <c r="G9"/>
  <c r="C199" i="2"/>
  <c r="C198" s="1"/>
  <c r="C197" s="1"/>
  <c r="C195"/>
  <c r="C194" s="1"/>
  <c r="C193"/>
  <c r="C192"/>
  <c r="C191" s="1"/>
  <c r="C187"/>
  <c r="C186" s="1"/>
  <c r="C14" s="1"/>
  <c r="C182"/>
  <c r="C181"/>
  <c r="C180" s="1"/>
  <c r="C179" s="1"/>
  <c r="C173"/>
  <c r="C172" s="1"/>
  <c r="C12" s="1"/>
  <c r="C171"/>
  <c r="C18" s="1"/>
  <c r="C80"/>
  <c r="C79" s="1"/>
  <c r="C75"/>
  <c r="C15" s="1"/>
  <c r="C73"/>
  <c r="C72" s="1"/>
  <c r="C11" s="1"/>
  <c r="C36"/>
  <c r="C23" s="1"/>
  <c r="C9" s="1"/>
  <c r="C34"/>
  <c r="C92" i="1"/>
  <c r="C90"/>
  <c r="C89"/>
  <c r="C88" s="1"/>
  <c r="C79"/>
  <c r="C65" s="1"/>
  <c r="C64" s="1"/>
  <c r="C66"/>
  <c r="C62"/>
  <c r="C57" s="1"/>
  <c r="C58"/>
  <c r="C55"/>
  <c r="C53"/>
  <c r="C28"/>
  <c r="C27" s="1"/>
  <c r="C16"/>
  <c r="C15" s="1"/>
  <c r="C14" s="1"/>
  <c r="C23"/>
  <c r="C9"/>
  <c r="D17" i="2"/>
  <c r="H79"/>
  <c r="H78" s="1"/>
  <c r="C17"/>
  <c r="E23"/>
  <c r="E9" s="1"/>
  <c r="E17"/>
  <c r="G17"/>
  <c r="E57" i="1"/>
  <c r="E51"/>
  <c r="G52"/>
  <c r="D14"/>
  <c r="H16" i="2"/>
  <c r="E14" i="1" l="1"/>
  <c r="E8" s="1"/>
  <c r="C52"/>
  <c r="C51" s="1"/>
  <c r="C8" s="1"/>
  <c r="C7" s="1"/>
  <c r="D51"/>
  <c r="D8" s="1"/>
  <c r="F57"/>
  <c r="C13" i="2"/>
  <c r="C178"/>
  <c r="C177" s="1"/>
  <c r="E16"/>
  <c r="E78"/>
  <c r="C78"/>
  <c r="C16"/>
  <c r="F16"/>
  <c r="C131"/>
  <c r="F131"/>
  <c r="D156"/>
  <c r="H131"/>
  <c r="H23"/>
  <c r="H9" s="1"/>
  <c r="G156"/>
  <c r="G131"/>
  <c r="G90"/>
  <c r="G23"/>
  <c r="D131"/>
  <c r="F178"/>
  <c r="F177" s="1"/>
  <c r="F13"/>
  <c r="E131"/>
  <c r="D90"/>
  <c r="F90"/>
  <c r="F89" s="1"/>
  <c r="F53" s="1"/>
  <c r="F45" s="1"/>
  <c r="F44" s="1"/>
  <c r="E90"/>
  <c r="F23"/>
  <c r="F9" s="1"/>
  <c r="G51" i="1"/>
  <c r="G14"/>
  <c r="G8" s="1"/>
  <c r="G7" s="1"/>
  <c r="F65"/>
  <c r="F64" s="1"/>
  <c r="F51"/>
  <c r="D7"/>
  <c r="E7"/>
  <c r="H178" i="2"/>
  <c r="H177" s="1"/>
  <c r="H13"/>
  <c r="F14" i="1"/>
  <c r="E178" i="2"/>
  <c r="E177" s="1"/>
  <c r="E13"/>
  <c r="D78"/>
  <c r="D16"/>
  <c r="G9"/>
  <c r="D178"/>
  <c r="D177" s="1"/>
  <c r="D13"/>
  <c r="C90"/>
  <c r="C89" s="1"/>
  <c r="C53" s="1"/>
  <c r="C45" s="1"/>
  <c r="C44" s="1"/>
  <c r="H90"/>
  <c r="H89" s="1"/>
  <c r="H53" s="1"/>
  <c r="H45" s="1"/>
  <c r="H44" s="1"/>
  <c r="G13"/>
  <c r="D89" l="1"/>
  <c r="D53" s="1"/>
  <c r="D45" s="1"/>
  <c r="D44" s="1"/>
  <c r="D10" s="1"/>
  <c r="D20" s="1"/>
  <c r="D19" s="1"/>
  <c r="E89"/>
  <c r="E53" s="1"/>
  <c r="E45" s="1"/>
  <c r="E44" s="1"/>
  <c r="E10" s="1"/>
  <c r="E8" s="1"/>
  <c r="E7" s="1"/>
  <c r="G89"/>
  <c r="G53" s="1"/>
  <c r="G45" s="1"/>
  <c r="G44" s="1"/>
  <c r="G22" s="1"/>
  <c r="G21" s="1"/>
  <c r="D22"/>
  <c r="D21" s="1"/>
  <c r="D8"/>
  <c r="D7" s="1"/>
  <c r="F8" i="1"/>
  <c r="F7" s="1"/>
  <c r="C87" i="2"/>
  <c r="C10"/>
  <c r="F10"/>
  <c r="F20" s="1"/>
  <c r="F19" s="1"/>
  <c r="F87"/>
  <c r="H87"/>
  <c r="H10"/>
  <c r="H22"/>
  <c r="H21" s="1"/>
  <c r="G10"/>
  <c r="G20" s="1"/>
  <c r="G19" s="1"/>
  <c r="G87"/>
  <c r="F22"/>
  <c r="F21" s="1"/>
  <c r="C22"/>
  <c r="C21" s="1"/>
  <c r="E87" l="1"/>
  <c r="E22"/>
  <c r="E21" s="1"/>
  <c r="E20"/>
  <c r="E19" s="1"/>
  <c r="D87"/>
  <c r="G8"/>
  <c r="G7" s="1"/>
  <c r="H8"/>
  <c r="H7" s="1"/>
  <c r="H20"/>
  <c r="H19" s="1"/>
  <c r="C8"/>
  <c r="C7" s="1"/>
  <c r="C20"/>
  <c r="C19" s="1"/>
  <c r="F8"/>
  <c r="F7" s="1"/>
</calcChain>
</file>

<file path=xl/sharedStrings.xml><?xml version="1.0" encoding="utf-8"?>
<sst xmlns="http://schemas.openxmlformats.org/spreadsheetml/2006/main" count="492" uniqueCount="437">
  <si>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</si>
  <si>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</si>
  <si>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</si>
  <si>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</si>
  <si>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</si>
  <si>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</si>
  <si>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</si>
  <si>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</si>
  <si>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</si>
  <si>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</si>
  <si>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</si>
  <si>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</si>
  <si>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</si>
  <si>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</si>
  <si>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</si>
  <si>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</si>
  <si>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</si>
  <si>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</si>
  <si>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</si>
  <si>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</si>
  <si>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</si>
  <si>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</si>
  <si>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</si>
  <si>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</si>
  <si>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</si>
  <si>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</si>
  <si>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</si>
  <si>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</si>
  <si>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</si>
  <si>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</si>
  <si>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</si>
  <si>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</si>
  <si>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</si>
  <si>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</si>
  <si>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</si>
  <si>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</si>
  <si>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</si>
  <si>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</si>
  <si>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</si>
  <si>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</si>
  <si>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</si>
  <si>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</si>
  <si>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</si>
  <si>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</si>
  <si>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</si>
  <si>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</si>
  <si>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</si>
  <si>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</si>
  <si>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</si>
  <si>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</si>
  <si>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</si>
  <si>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</si>
  <si>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</si>
  <si>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</si>
  <si>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</si>
  <si>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</si>
  <si>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</si>
  <si>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</si>
  <si>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</si>
  <si>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</si>
  <si>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</si>
  <si>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</si>
  <si>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</si>
  <si>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</si>
  <si>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</si>
  <si>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</si>
  <si>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</si>
  <si>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</si>
  <si>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</si>
  <si>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</si>
  <si>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</si>
  <si>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</si>
  <si>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</si>
  <si>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</si>
  <si>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</si>
  <si>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</si>
  <si>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</si>
  <si>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</si>
  <si>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</si>
  <si>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</si>
  <si>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</si>
  <si>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</si>
  <si>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</si>
  <si>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</si>
  <si>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</si>
  <si>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</si>
  <si>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</si>
  <si>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</si>
  <si>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</si>
  <si>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</si>
  <si>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</si>
  <si>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</si>
  <si>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</si>
  <si>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</si>
  <si>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</si>
  <si>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</si>
  <si>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</si>
  <si>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</si>
  <si>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</si>
  <si>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</si>
  <si>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</si>
  <si>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</si>
  <si>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</si>
  <si>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</si>
  <si>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</si>
  <si>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</si>
  <si>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</si>
  <si>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</si>
  <si>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</si>
  <si>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</si>
  <si>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</si>
  <si>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</si>
  <si>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</si>
  <si>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</si>
  <si>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</si>
  <si>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</si>
  <si>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</si>
  <si>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</si>
  <si>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</si>
  <si>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</si>
  <si>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</si>
  <si>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</si>
  <si>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</si>
  <si>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</si>
  <si>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</si>
  <si>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</si>
  <si>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</si>
  <si>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</si>
  <si>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</si>
  <si>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</si>
  <si>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</si>
  <si>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</si>
  <si>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</si>
  <si>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</si>
  <si>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</si>
  <si>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</si>
  <si>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</si>
  <si>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</si>
  <si>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</si>
  <si>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</si>
  <si>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</si>
  <si>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</si>
  <si>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</si>
  <si>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</si>
  <si>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</si>
  <si>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</si>
  <si>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</si>
  <si>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</si>
  <si>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</si>
  <si>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</si>
  <si>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</si>
  <si>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</si>
  <si>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</si>
  <si>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</si>
  <si>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</si>
  <si>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</si>
  <si>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</si>
  <si>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</si>
  <si>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</si>
  <si>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</si>
  <si>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</si>
  <si>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</si>
  <si>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</si>
  <si>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</si>
  <si>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</si>
  <si>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</si>
  <si>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</si>
  <si>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</si>
  <si>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</si>
  <si>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</si>
  <si>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</si>
  <si>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</si>
  <si>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</si>
  <si>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</si>
  <si>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</si>
  <si>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</si>
  <si>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</si>
  <si>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</si>
  <si>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</si>
  <si>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</si>
  <si>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</si>
  <si>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</si>
  <si>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</si>
  <si>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</si>
  <si>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</si>
  <si>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</si>
  <si>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</si>
  <si>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</si>
  <si>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</si>
  <si>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</si>
  <si>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</si>
  <si>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</si>
  <si>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</si>
  <si>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</si>
  <si>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</si>
  <si>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</si>
  <si>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</si>
  <si>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</si>
  <si>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</si>
  <si>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</si>
  <si>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</si>
  <si>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</si>
  <si>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</si>
  <si>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</si>
  <si>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</si>
  <si>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</si>
  <si>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</si>
  <si>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</si>
  <si>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</si>
  <si>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</si>
  <si>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</si>
  <si>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</si>
  <si>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</si>
  <si>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</si>
  <si>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</si>
  <si>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</si>
  <si>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</si>
  <si>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</si>
  <si>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</si>
  <si>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</si>
  <si>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</si>
  <si>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</si>
  <si>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</si>
  <si>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</si>
  <si>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</si>
  <si>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</si>
  <si>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</si>
  <si>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</si>
  <si>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</si>
  <si>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</si>
  <si>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</si>
  <si>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</si>
  <si>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</si>
  <si>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</si>
  <si>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</si>
  <si>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</si>
  <si>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</si>
  <si>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</si>
  <si>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</si>
  <si>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</si>
  <si>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</si>
  <si>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</si>
  <si>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</si>
  <si>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</si>
  <si>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</si>
  <si>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</si>
  <si>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</si>
  <si>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</si>
  <si>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</si>
  <si>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</si>
  <si>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</si>
  <si>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</si>
  <si>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</si>
  <si>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</si>
  <si>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</si>
  <si>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</si>
  <si>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</si>
  <si>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</si>
  <si>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</si>
  <si>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</si>
  <si>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</si>
  <si>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</si>
  <si>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</si>
  <si>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</si>
  <si>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</si>
  <si>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</si>
  <si>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</si>
  <si>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</si>
  <si>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</si>
  <si>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</si>
  <si>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</si>
  <si>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</si>
  <si>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</si>
  <si>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</si>
  <si>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</si>
  <si>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</si>
  <si>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</si>
  <si>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</si>
  <si>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</si>
  <si>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</si>
  <si>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</si>
  <si>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</si>
  <si>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</si>
  <si>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</si>
  <si>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</si>
  <si>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</si>
  <si>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</si>
  <si>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</si>
  <si>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</si>
  <si>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</si>
  <si>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</si>
  <si>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</si>
  <si>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</si>
  <si>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</si>
  <si>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</si>
  <si>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</si>
  <si>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</si>
  <si>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</si>
  <si>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</si>
  <si>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</si>
  <si>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</si>
  <si>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</si>
  <si>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</si>
  <si>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</si>
  <si>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</si>
  <si>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</si>
  <si>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</si>
  <si>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</si>
  <si>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</si>
  <si>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</si>
  <si>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</si>
  <si>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</si>
  <si>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</si>
  <si>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</si>
  <si>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</si>
  <si>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</si>
  <si>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</si>
  <si>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</si>
  <si>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</si>
  <si>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</si>
  <si>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</si>
  <si>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</si>
  <si>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</si>
  <si>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</si>
  <si>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</si>
  <si>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</si>
  <si>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</si>
  <si>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</si>
  <si>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</si>
  <si>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</si>
  <si>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</si>
  <si>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</si>
  <si>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</si>
  <si>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</si>
  <si>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</si>
  <si>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</si>
  <si>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</si>
  <si>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</si>
  <si>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</si>
  <si>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</si>
  <si>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</si>
  <si>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</si>
  <si>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</si>
  <si>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</si>
  <si>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</si>
  <si>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</si>
  <si>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</si>
  <si>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</si>
  <si>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</si>
  <si>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</si>
  <si>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</si>
  <si>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</si>
  <si>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</si>
  <si>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</si>
  <si>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</si>
  <si>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</si>
  <si>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</si>
  <si>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</si>
  <si>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</si>
  <si>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</si>
  <si>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</si>
  <si>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</si>
  <si>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</si>
  <si>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</si>
  <si>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</si>
  <si>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</si>
  <si>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</si>
  <si>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</si>
  <si>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</si>
  <si>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</si>
  <si>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</si>
  <si>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</si>
  <si>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</si>
  <si>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</si>
  <si>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</si>
  <si>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</si>
  <si>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</si>
  <si>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</si>
  <si>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</si>
  <si>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</si>
  <si>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</si>
  <si>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</si>
  <si>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</si>
  <si>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</si>
  <si>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</si>
  <si>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</si>
  <si>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</si>
  <si>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</si>
  <si>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</si>
  <si>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</si>
  <si>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</si>
  <si>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</si>
  <si>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</si>
  <si>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</si>
  <si>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</si>
  <si>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</si>
  <si>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</si>
  <si>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</si>
  <si>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</si>
  <si>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</si>
  <si>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</si>
  <si>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</si>
  <si>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</si>
  <si>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</si>
  <si>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</si>
  <si>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</si>
  <si>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</si>
  <si>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</si>
  <si>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</si>
  <si>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</si>
  <si>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</si>
  <si>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</si>
  <si>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</si>
  <si>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</si>
  <si>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</si>
  <si>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</si>
  <si>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</si>
  <si>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</si>
  <si>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</si>
  <si>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</si>
  <si>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</si>
  <si>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</si>
  <si>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lei</t>
  </si>
  <si>
    <t xml:space="preserve">   - activitate curenta,din care:</t>
  </si>
  <si>
    <t>per capita</t>
  </si>
  <si>
    <t>per servicii</t>
  </si>
  <si>
    <t>Indemnizatii de hrana</t>
  </si>
  <si>
    <t>Cheltuieli judiciare si extrajudiciare derivate din actiuni in reprezentarea intereselor statului, potrivit dispozitiilor legale</t>
  </si>
  <si>
    <t>~ art.38, alin.3, lit.g) din Legea nr.153/2017</t>
  </si>
  <si>
    <t>~ art.38, alin.4 din Legea nr.153/2017</t>
  </si>
  <si>
    <t>Presedinte - Director General</t>
  </si>
  <si>
    <t>Director Economic</t>
  </si>
  <si>
    <t>Ec. Topala Bianca</t>
  </si>
  <si>
    <t>Ec. Arcaleanu Marius-Marian</t>
  </si>
  <si>
    <t>Ec. Topala Bianca-Clementina</t>
  </si>
  <si>
    <t>CONT DE EXECUTIE VENITURI MARTIE   2020</t>
  </si>
  <si>
    <t>CONT DE EXECUTIE CHELTUIELI MARTIE  2020</t>
  </si>
</sst>
</file>

<file path=xl/styles.xml><?xml version="1.0" encoding="utf-8"?>
<styleSheet xmlns="http://schemas.openxmlformats.org/spreadsheetml/2006/main">
  <numFmts count="3">
    <numFmt numFmtId="43" formatCode="_-* #,##0.00\ _l_e_i_-;\-* #,##0.00\ _l_e_i_-;_-* &quot;-&quot;??\ _l_e_i_-;_-@_-"/>
    <numFmt numFmtId="164" formatCode="#,##0.00_ ;[Red]\-#,##0.00\ "/>
    <numFmt numFmtId="165" formatCode="#,##0.0"/>
  </numFmts>
  <fonts count="22">
    <font>
      <sz val="10"/>
      <name val="Arial"/>
      <charset val="238"/>
    </font>
    <font>
      <sz val="10"/>
      <name val="Arial"/>
      <family val="2"/>
      <charset val="238"/>
    </font>
    <font>
      <sz val="10"/>
      <name val="Arial"/>
      <family val="2"/>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2"/>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8"/>
      <name val="Arial"/>
      <charset val="238"/>
    </font>
    <font>
      <sz val="11"/>
      <name val="Arial"/>
      <family val="2"/>
    </font>
  </fonts>
  <fills count="3">
    <fill>
      <patternFill patternType="none"/>
    </fill>
    <fill>
      <patternFill patternType="gray125"/>
    </fill>
    <fill>
      <patternFill patternType="solid">
        <fgColor indexed="13"/>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3">
    <xf numFmtId="0" fontId="0" fillId="0" borderId="0"/>
    <xf numFmtId="43" fontId="3" fillId="0" borderId="0" applyFont="0" applyFill="0" applyBorder="0" applyAlignment="0" applyProtection="0"/>
    <xf numFmtId="3" fontId="3" fillId="0" borderId="0"/>
    <xf numFmtId="0" fontId="3" fillId="0" borderId="0"/>
    <xf numFmtId="0" fontId="2" fillId="0" borderId="0"/>
    <xf numFmtId="0" fontId="2" fillId="0" borderId="0"/>
    <xf numFmtId="0" fontId="15" fillId="0" borderId="0"/>
    <xf numFmtId="0" fontId="1" fillId="0" borderId="0"/>
    <xf numFmtId="0" fontId="3" fillId="0" borderId="0"/>
    <xf numFmtId="0" fontId="3" fillId="0" borderId="0"/>
    <xf numFmtId="0" fontId="1" fillId="0" borderId="0"/>
    <xf numFmtId="9" fontId="2" fillId="0" borderId="0" applyFont="0" applyFill="0" applyBorder="0" applyAlignment="0" applyProtection="0"/>
    <xf numFmtId="0" fontId="2" fillId="0" borderId="0"/>
  </cellStyleXfs>
  <cellXfs count="112">
    <xf numFmtId="0" fontId="0" fillId="0" borderId="0" xfId="0"/>
    <xf numFmtId="49" fontId="4" fillId="0" borderId="0" xfId="0" applyNumberFormat="1" applyFont="1" applyFill="1" applyBorder="1" applyAlignment="1">
      <alignment vertical="top" wrapText="1"/>
    </xf>
    <xf numFmtId="3" fontId="5"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3" fontId="4" fillId="0" borderId="0" xfId="0" applyNumberFormat="1" applyFont="1" applyFill="1" applyBorder="1"/>
    <xf numFmtId="0" fontId="4" fillId="0" borderId="0" xfId="0" applyFont="1" applyFill="1"/>
    <xf numFmtId="4" fontId="4" fillId="0" borderId="0" xfId="0" applyNumberFormat="1" applyFont="1" applyFill="1" applyBorder="1"/>
    <xf numFmtId="4" fontId="7" fillId="0" borderId="0" xfId="0" applyNumberFormat="1" applyFont="1" applyFill="1" applyBorder="1" applyAlignment="1">
      <alignment wrapText="1"/>
    </xf>
    <xf numFmtId="3" fontId="7" fillId="0" borderId="0" xfId="0" applyNumberFormat="1" applyFont="1" applyFill="1" applyBorder="1" applyAlignment="1">
      <alignment wrapText="1"/>
    </xf>
    <xf numFmtId="165" fontId="4" fillId="0" borderId="0" xfId="0" applyNumberFormat="1" applyFont="1" applyFill="1" applyBorder="1"/>
    <xf numFmtId="3" fontId="6" fillId="0" borderId="0" xfId="0" applyNumberFormat="1" applyFont="1" applyFill="1" applyBorder="1" applyAlignment="1">
      <alignment horizontal="center" wrapText="1"/>
    </xf>
    <xf numFmtId="49" fontId="7"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49" fontId="7" fillId="0" borderId="1" xfId="0" applyNumberFormat="1" applyFont="1" applyFill="1" applyBorder="1" applyAlignment="1">
      <alignment horizontal="center" vertical="top" wrapText="1"/>
    </xf>
    <xf numFmtId="3" fontId="7" fillId="0" borderId="1" xfId="0" applyNumberFormat="1" applyFont="1" applyFill="1" applyBorder="1" applyAlignment="1">
      <alignment horizontal="center"/>
    </xf>
    <xf numFmtId="3" fontId="6" fillId="0" borderId="1" xfId="0" applyNumberFormat="1" applyFont="1" applyFill="1" applyBorder="1" applyAlignment="1">
      <alignment horizontal="center"/>
    </xf>
    <xf numFmtId="49" fontId="7" fillId="0" borderId="1" xfId="0" applyNumberFormat="1" applyFont="1" applyFill="1" applyBorder="1" applyAlignment="1">
      <alignment vertical="top" wrapText="1"/>
    </xf>
    <xf numFmtId="164" fontId="7" fillId="0" borderId="1" xfId="8" applyNumberFormat="1" applyFont="1" applyFill="1" applyBorder="1" applyAlignment="1" applyProtection="1">
      <alignment horizontal="left" wrapText="1"/>
    </xf>
    <xf numFmtId="0" fontId="7" fillId="0" borderId="0" xfId="0" applyFont="1" applyFill="1"/>
    <xf numFmtId="164" fontId="7" fillId="0" borderId="1" xfId="8" applyNumberFormat="1" applyFont="1" applyFill="1" applyBorder="1" applyAlignment="1">
      <alignment wrapText="1"/>
    </xf>
    <xf numFmtId="49" fontId="7" fillId="0" borderId="1" xfId="0" applyNumberFormat="1" applyFont="1" applyFill="1" applyBorder="1" applyAlignment="1">
      <alignment horizontal="left" vertical="top" wrapText="1"/>
    </xf>
    <xf numFmtId="49" fontId="4" fillId="0" borderId="1" xfId="0" applyNumberFormat="1" applyFont="1" applyFill="1" applyBorder="1" applyAlignment="1">
      <alignment vertical="top" wrapText="1"/>
    </xf>
    <xf numFmtId="4" fontId="4" fillId="0" borderId="1" xfId="8" applyNumberFormat="1" applyFont="1" applyFill="1" applyBorder="1" applyAlignment="1">
      <alignment wrapText="1"/>
    </xf>
    <xf numFmtId="164" fontId="4" fillId="0" borderId="1" xfId="8" applyNumberFormat="1" applyFont="1" applyFill="1" applyBorder="1" applyAlignment="1">
      <alignment wrapText="1"/>
    </xf>
    <xf numFmtId="164" fontId="4" fillId="0" borderId="1" xfId="8" applyNumberFormat="1" applyFont="1" applyFill="1" applyBorder="1" applyAlignment="1" applyProtection="1">
      <alignment horizontal="left" vertical="center" wrapText="1"/>
    </xf>
    <xf numFmtId="0" fontId="8" fillId="0" borderId="0" xfId="0" applyFont="1" applyFill="1"/>
    <xf numFmtId="49" fontId="8" fillId="0" borderId="1" xfId="0" applyNumberFormat="1" applyFont="1" applyFill="1" applyBorder="1" applyAlignment="1">
      <alignment vertical="top" wrapText="1"/>
    </xf>
    <xf numFmtId="164" fontId="8" fillId="0" borderId="1" xfId="8" applyNumberFormat="1" applyFont="1" applyFill="1" applyBorder="1" applyAlignment="1">
      <alignment wrapText="1"/>
    </xf>
    <xf numFmtId="49" fontId="4" fillId="0" borderId="1" xfId="0" applyNumberFormat="1" applyFont="1" applyFill="1" applyBorder="1" applyAlignment="1">
      <alignment horizontal="left" vertical="top" wrapText="1"/>
    </xf>
    <xf numFmtId="164" fontId="7" fillId="0" borderId="1" xfId="9" applyNumberFormat="1" applyFont="1" applyFill="1" applyBorder="1" applyAlignment="1">
      <alignment wrapText="1"/>
    </xf>
    <xf numFmtId="164" fontId="4" fillId="0" borderId="1" xfId="9" applyNumberFormat="1" applyFont="1" applyFill="1" applyBorder="1" applyAlignment="1">
      <alignment wrapText="1"/>
    </xf>
    <xf numFmtId="49" fontId="11" fillId="0" borderId="1" xfId="0" applyNumberFormat="1" applyFont="1" applyFill="1" applyBorder="1" applyAlignment="1">
      <alignment vertical="top" wrapText="1"/>
    </xf>
    <xf numFmtId="4" fontId="4" fillId="0" borderId="1" xfId="0" applyNumberFormat="1" applyFont="1" applyFill="1" applyBorder="1" applyAlignment="1" applyProtection="1">
      <alignment wrapText="1"/>
    </xf>
    <xf numFmtId="4" fontId="4" fillId="0" borderId="1" xfId="0" applyNumberFormat="1" applyFont="1" applyFill="1" applyBorder="1" applyAlignment="1" applyProtection="1">
      <alignment horizontal="left" wrapText="1"/>
    </xf>
    <xf numFmtId="4" fontId="7" fillId="0" borderId="1" xfId="0" applyNumberFormat="1" applyFont="1" applyFill="1" applyBorder="1" applyAlignment="1" applyProtection="1">
      <alignment horizontal="left" wrapText="1"/>
    </xf>
    <xf numFmtId="164" fontId="12" fillId="0" borderId="1" xfId="8" applyNumberFormat="1" applyFont="1" applyFill="1" applyBorder="1" applyAlignment="1">
      <alignment wrapText="1"/>
    </xf>
    <xf numFmtId="4" fontId="4" fillId="0" borderId="1" xfId="8" applyNumberFormat="1" applyFont="1" applyFill="1" applyBorder="1" applyAlignment="1" applyProtection="1">
      <alignment wrapText="1"/>
    </xf>
    <xf numFmtId="164" fontId="12" fillId="0" borderId="1" xfId="8" applyNumberFormat="1" applyFont="1" applyFill="1" applyBorder="1" applyAlignment="1">
      <alignment horizontal="left" vertical="center" wrapText="1"/>
    </xf>
    <xf numFmtId="164" fontId="13" fillId="0" borderId="1" xfId="9" applyNumberFormat="1" applyFont="1" applyFill="1" applyBorder="1" applyAlignment="1">
      <alignment horizontal="left" vertical="center" wrapText="1"/>
    </xf>
    <xf numFmtId="164" fontId="12" fillId="0" borderId="1" xfId="9" applyNumberFormat="1" applyFont="1" applyFill="1" applyBorder="1" applyAlignment="1">
      <alignment horizontal="left" vertical="center" wrapText="1"/>
    </xf>
    <xf numFmtId="3" fontId="4" fillId="0" borderId="1" xfId="0" applyNumberFormat="1" applyFont="1" applyFill="1" applyBorder="1" applyAlignment="1" applyProtection="1">
      <alignment vertical="top" wrapText="1"/>
    </xf>
    <xf numFmtId="164" fontId="7" fillId="0" borderId="1" xfId="7" applyNumberFormat="1" applyFont="1" applyFill="1" applyBorder="1" applyAlignment="1">
      <alignment vertical="top" wrapText="1"/>
    </xf>
    <xf numFmtId="164" fontId="7" fillId="0" borderId="1" xfId="10" applyNumberFormat="1" applyFont="1" applyFill="1" applyBorder="1" applyAlignment="1" applyProtection="1">
      <alignment vertical="top" wrapText="1"/>
    </xf>
    <xf numFmtId="4" fontId="4" fillId="0" borderId="1" xfId="0" applyNumberFormat="1" applyFont="1" applyFill="1" applyBorder="1"/>
    <xf numFmtId="4" fontId="4" fillId="0" borderId="0" xfId="0" applyNumberFormat="1" applyFont="1" applyFill="1"/>
    <xf numFmtId="4" fontId="4" fillId="0" borderId="1" xfId="0" applyNumberFormat="1" applyFont="1" applyFill="1" applyBorder="1" applyAlignment="1">
      <alignment horizontal="left" vertical="center" wrapText="1"/>
    </xf>
    <xf numFmtId="2" fontId="4" fillId="0" borderId="1" xfId="8" applyNumberFormat="1" applyFont="1" applyFill="1" applyBorder="1" applyAlignment="1">
      <alignment wrapText="1"/>
    </xf>
    <xf numFmtId="164" fontId="7" fillId="0" borderId="1" xfId="8" applyNumberFormat="1" applyFont="1" applyFill="1" applyBorder="1" applyAlignment="1"/>
    <xf numFmtId="164" fontId="4" fillId="0" borderId="1" xfId="8" applyNumberFormat="1" applyFont="1" applyFill="1" applyBorder="1" applyAlignment="1"/>
    <xf numFmtId="3" fontId="7" fillId="0" borderId="1" xfId="0" applyNumberFormat="1" applyFont="1" applyFill="1" applyBorder="1" applyAlignment="1">
      <alignment wrapText="1"/>
    </xf>
    <xf numFmtId="3" fontId="4" fillId="0" borderId="1" xfId="0" applyNumberFormat="1" applyFont="1" applyFill="1" applyBorder="1" applyAlignment="1">
      <alignment wrapText="1"/>
    </xf>
    <xf numFmtId="4" fontId="7" fillId="0" borderId="1" xfId="9" applyNumberFormat="1" applyFont="1" applyFill="1" applyBorder="1" applyAlignment="1" applyProtection="1">
      <alignment horizontal="right" wrapText="1"/>
    </xf>
    <xf numFmtId="4" fontId="7" fillId="0" borderId="1" xfId="9" applyNumberFormat="1" applyFont="1" applyFill="1" applyBorder="1" applyAlignment="1">
      <alignment horizontal="right" wrapText="1"/>
    </xf>
    <xf numFmtId="4" fontId="6" fillId="0" borderId="1" xfId="0" applyNumberFormat="1" applyFont="1" applyFill="1" applyBorder="1" applyAlignment="1">
      <alignment horizontal="right"/>
    </xf>
    <xf numFmtId="4" fontId="4" fillId="0" borderId="1" xfId="9" applyNumberFormat="1" applyFont="1" applyFill="1" applyBorder="1" applyAlignment="1" applyProtection="1">
      <alignment horizontal="right" wrapText="1"/>
    </xf>
    <xf numFmtId="4" fontId="9" fillId="0" borderId="1" xfId="9" applyNumberFormat="1" applyFont="1" applyFill="1" applyBorder="1" applyAlignment="1">
      <alignment horizontal="right" wrapText="1"/>
    </xf>
    <xf numFmtId="4" fontId="10" fillId="0" borderId="1" xfId="0" applyNumberFormat="1" applyFont="1" applyFill="1" applyBorder="1" applyAlignment="1">
      <alignment horizontal="right"/>
    </xf>
    <xf numFmtId="4" fontId="7" fillId="0" borderId="1" xfId="9" applyNumberFormat="1" applyFont="1" applyFill="1" applyBorder="1" applyAlignment="1">
      <alignment horizontal="right"/>
    </xf>
    <xf numFmtId="4" fontId="4" fillId="0" borderId="1" xfId="0" applyNumberFormat="1" applyFont="1" applyFill="1" applyBorder="1" applyAlignment="1">
      <alignment vertical="top" wrapText="1"/>
    </xf>
    <xf numFmtId="4" fontId="9" fillId="0" borderId="1" xfId="9" applyNumberFormat="1" applyFont="1" applyFill="1" applyBorder="1" applyAlignment="1" applyProtection="1">
      <alignment horizontal="right" wrapText="1"/>
    </xf>
    <xf numFmtId="4" fontId="8" fillId="0" borderId="1" xfId="0" applyNumberFormat="1" applyFont="1" applyFill="1" applyBorder="1" applyAlignment="1">
      <alignment horizontal="right"/>
    </xf>
    <xf numFmtId="4" fontId="4" fillId="0" borderId="1" xfId="0" applyNumberFormat="1" applyFont="1" applyFill="1" applyBorder="1" applyProtection="1"/>
    <xf numFmtId="4" fontId="7" fillId="0" borderId="1" xfId="0" applyNumberFormat="1" applyFont="1" applyFill="1" applyBorder="1"/>
    <xf numFmtId="0" fontId="4" fillId="0" borderId="0" xfId="0" applyFont="1" applyFill="1" applyAlignment="1">
      <alignment wrapText="1"/>
    </xf>
    <xf numFmtId="0" fontId="6" fillId="0" borderId="0" xfId="0" applyFont="1" applyFill="1" applyAlignment="1">
      <alignment horizontal="left"/>
    </xf>
    <xf numFmtId="4" fontId="16" fillId="0" borderId="0" xfId="0" applyNumberFormat="1" applyFont="1" applyFill="1" applyAlignment="1">
      <alignment horizontal="center"/>
    </xf>
    <xf numFmtId="0" fontId="4" fillId="0" borderId="0" xfId="0" applyFont="1" applyFill="1" applyBorder="1"/>
    <xf numFmtId="0" fontId="16" fillId="0" borderId="0" xfId="0" applyFont="1" applyFill="1" applyAlignment="1">
      <alignment horizontal="left"/>
    </xf>
    <xf numFmtId="0" fontId="7" fillId="0" borderId="0" xfId="0" applyFont="1" applyFill="1" applyAlignment="1">
      <alignment vertical="center" wrapText="1"/>
    </xf>
    <xf numFmtId="0" fontId="7" fillId="0" borderId="0" xfId="0" applyFont="1" applyFill="1" applyBorder="1" applyAlignment="1">
      <alignment horizontal="left"/>
    </xf>
    <xf numFmtId="0" fontId="6" fillId="0" borderId="0" xfId="0" applyFont="1" applyFill="1" applyBorder="1"/>
    <xf numFmtId="0" fontId="6" fillId="0" borderId="0" xfId="0" applyFont="1" applyFill="1" applyAlignment="1">
      <alignment horizontal="center"/>
    </xf>
    <xf numFmtId="4" fontId="7" fillId="0" borderId="0" xfId="0" applyNumberFormat="1" applyFont="1" applyFill="1" applyBorder="1" applyAlignment="1">
      <alignment horizontal="center" vertical="center" wrapText="1"/>
    </xf>
    <xf numFmtId="3" fontId="7" fillId="0" borderId="1" xfId="0" applyNumberFormat="1" applyFont="1" applyFill="1" applyBorder="1" applyAlignment="1">
      <alignment horizontal="center" wrapText="1"/>
    </xf>
    <xf numFmtId="3" fontId="7" fillId="0" borderId="0" xfId="0" applyNumberFormat="1" applyFont="1" applyFill="1" applyBorder="1" applyAlignment="1">
      <alignment horizontal="center"/>
    </xf>
    <xf numFmtId="3" fontId="4" fillId="0" borderId="0" xfId="0" applyNumberFormat="1" applyFont="1" applyFill="1"/>
    <xf numFmtId="49" fontId="17" fillId="0" borderId="1" xfId="0" applyNumberFormat="1" applyFont="1" applyFill="1" applyBorder="1" applyAlignment="1">
      <alignment horizontal="left"/>
    </xf>
    <xf numFmtId="4" fontId="7" fillId="0" borderId="1" xfId="0" applyNumberFormat="1" applyFont="1" applyFill="1" applyBorder="1" applyAlignment="1">
      <alignment wrapText="1"/>
    </xf>
    <xf numFmtId="4" fontId="7" fillId="0" borderId="0" xfId="0" applyNumberFormat="1" applyFont="1" applyFill="1" applyBorder="1"/>
    <xf numFmtId="49" fontId="18" fillId="0" borderId="1" xfId="0" applyNumberFormat="1" applyFont="1" applyFill="1" applyBorder="1" applyAlignment="1">
      <alignment horizontal="left"/>
    </xf>
    <xf numFmtId="4" fontId="4" fillId="0" borderId="1" xfId="0" applyNumberFormat="1" applyFont="1" applyFill="1" applyBorder="1" applyAlignment="1">
      <alignment wrapText="1"/>
    </xf>
    <xf numFmtId="4" fontId="19" fillId="0" borderId="1" xfId="0" applyNumberFormat="1" applyFont="1" applyFill="1" applyBorder="1" applyAlignment="1">
      <alignment wrapText="1"/>
    </xf>
    <xf numFmtId="4" fontId="9" fillId="0" borderId="1" xfId="0" applyNumberFormat="1" applyFont="1" applyFill="1" applyBorder="1" applyAlignment="1">
      <alignment wrapText="1"/>
    </xf>
    <xf numFmtId="0" fontId="18" fillId="0" borderId="1" xfId="0" applyFont="1" applyFill="1" applyBorder="1" applyAlignment="1">
      <alignment wrapText="1"/>
    </xf>
    <xf numFmtId="49" fontId="18" fillId="0" borderId="1" xfId="3" applyNumberFormat="1" applyFont="1" applyFill="1" applyBorder="1" applyAlignment="1" applyProtection="1">
      <alignment horizontal="left"/>
      <protection locked="0"/>
    </xf>
    <xf numFmtId="4" fontId="4" fillId="0" borderId="1" xfId="3" applyNumberFormat="1" applyFont="1" applyFill="1" applyBorder="1" applyAlignment="1" applyProtection="1">
      <alignment wrapText="1"/>
      <protection locked="0"/>
    </xf>
    <xf numFmtId="0" fontId="7" fillId="0" borderId="0" xfId="0" applyFont="1" applyFill="1" applyBorder="1"/>
    <xf numFmtId="0" fontId="7" fillId="0" borderId="1" xfId="0" applyFont="1" applyFill="1" applyBorder="1"/>
    <xf numFmtId="4" fontId="12" fillId="0" borderId="1" xfId="0" applyNumberFormat="1" applyFont="1" applyFill="1" applyBorder="1" applyAlignment="1">
      <alignment wrapText="1"/>
    </xf>
    <xf numFmtId="49" fontId="18" fillId="0" borderId="1" xfId="0" applyNumberFormat="1" applyFont="1" applyFill="1" applyBorder="1" applyAlignment="1" applyProtection="1">
      <alignment horizontal="left" vertical="center"/>
    </xf>
    <xf numFmtId="4" fontId="12" fillId="0" borderId="1" xfId="0" applyNumberFormat="1" applyFont="1" applyFill="1" applyBorder="1" applyAlignment="1" applyProtection="1">
      <alignment horizontal="left" wrapText="1"/>
    </xf>
    <xf numFmtId="4" fontId="18" fillId="0" borderId="1" xfId="0" applyNumberFormat="1" applyFont="1" applyFill="1" applyBorder="1" applyAlignment="1">
      <alignment horizontal="left"/>
    </xf>
    <xf numFmtId="164" fontId="4" fillId="0" borderId="1" xfId="0" applyNumberFormat="1" applyFont="1" applyFill="1" applyBorder="1" applyAlignment="1" applyProtection="1">
      <alignment wrapText="1"/>
    </xf>
    <xf numFmtId="0" fontId="4" fillId="0" borderId="1" xfId="0" applyFont="1" applyFill="1" applyBorder="1" applyAlignment="1">
      <alignment wrapText="1"/>
    </xf>
    <xf numFmtId="164" fontId="4" fillId="0" borderId="1" xfId="8" applyNumberFormat="1" applyFont="1" applyFill="1" applyBorder="1" applyAlignment="1" applyProtection="1">
      <alignment wrapText="1"/>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164" fontId="4" fillId="2" borderId="1" xfId="8" applyNumberFormat="1" applyFont="1" applyFill="1" applyBorder="1" applyAlignment="1">
      <alignment wrapText="1"/>
    </xf>
    <xf numFmtId="3" fontId="8" fillId="0" borderId="1" xfId="0" applyNumberFormat="1" applyFont="1" applyFill="1" applyBorder="1" applyAlignment="1" applyProtection="1">
      <alignment horizontal="center" vertical="top" wrapText="1"/>
    </xf>
    <xf numFmtId="49" fontId="7" fillId="2" borderId="1" xfId="0" applyNumberFormat="1" applyFont="1" applyFill="1" applyBorder="1" applyAlignment="1">
      <alignment vertical="top" wrapText="1"/>
    </xf>
    <xf numFmtId="4" fontId="6" fillId="2" borderId="1" xfId="0" applyNumberFormat="1" applyFont="1" applyFill="1" applyBorder="1" applyAlignment="1">
      <alignment horizontal="right"/>
    </xf>
    <xf numFmtId="4" fontId="4" fillId="2" borderId="1" xfId="9" applyNumberFormat="1" applyFont="1" applyFill="1" applyBorder="1" applyAlignment="1" applyProtection="1">
      <alignment horizontal="right" wrapText="1"/>
    </xf>
    <xf numFmtId="0" fontId="4" fillId="2" borderId="0" xfId="0" applyFont="1" applyFill="1"/>
    <xf numFmtId="0" fontId="21" fillId="0" borderId="0" xfId="3" applyFont="1" applyFill="1"/>
    <xf numFmtId="0" fontId="2" fillId="0" borderId="0" xfId="3" applyFont="1" applyFill="1"/>
    <xf numFmtId="4" fontId="21" fillId="0" borderId="0" xfId="3" applyNumberFormat="1" applyFont="1" applyFill="1"/>
    <xf numFmtId="4" fontId="2" fillId="0" borderId="0" xfId="3" applyNumberFormat="1" applyFont="1" applyFill="1"/>
    <xf numFmtId="0" fontId="17" fillId="0" borderId="0" xfId="0" applyFont="1" applyFill="1" applyBorder="1" applyAlignment="1">
      <alignment horizontal="center" wrapText="1"/>
    </xf>
    <xf numFmtId="0" fontId="7" fillId="0" borderId="0" xfId="0" applyFont="1" applyFill="1" applyBorder="1" applyAlignment="1">
      <alignment horizontal="center" wrapText="1"/>
    </xf>
    <xf numFmtId="0" fontId="7" fillId="0" borderId="0" xfId="0" applyFont="1" applyFill="1" applyBorder="1" applyAlignment="1">
      <alignment horizontal="center"/>
    </xf>
  </cellXfs>
  <cellStyles count="13">
    <cellStyle name="Comma 2" xfId="1"/>
    <cellStyle name="Comma0" xfId="2"/>
    <cellStyle name="Normal" xfId="0" builtinId="0"/>
    <cellStyle name="Normal 2" xfId="3"/>
    <cellStyle name="Normal 3" xfId="4"/>
    <cellStyle name="Normal 4" xfId="5"/>
    <cellStyle name="Normal 5" xfId="6"/>
    <cellStyle name="Normal_buget 2004 cf lg 507 2003 CU DEBL10% MAI cu virari" xfId="7"/>
    <cellStyle name="Normal_BUGET RECTIFICARE OUG 89 VIRARI FINALE" xfId="8"/>
    <cellStyle name="Normal_BUGET RECTIFICARE OUG 89 VIRARI FINALE_12.Cont executie CHELTUIELI DECEMBRIE 2014" xfId="9"/>
    <cellStyle name="Normal_LG 216 CALCULE BVC 2001" xfId="10"/>
    <cellStyle name="Percent 2" xfId="11"/>
    <cellStyle name="Style 1" xfId="1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I103"/>
  <sheetViews>
    <sheetView zoomScaleNormal="100" workbookViewId="0">
      <pane xSplit="4" ySplit="6" topLeftCell="E7" activePane="bottomRight" state="frozen"/>
      <selection activeCell="A3" sqref="A3:F3"/>
      <selection pane="topRight" activeCell="A3" sqref="A3:F3"/>
      <selection pane="bottomLeft" activeCell="A3" sqref="A3:F3"/>
      <selection pane="bottomRight" activeCell="H5" sqref="H5"/>
    </sheetView>
  </sheetViews>
  <sheetFormatPr defaultRowHeight="15"/>
  <cols>
    <col min="1" max="1" width="10.28515625" style="65" bestFit="1" customWidth="1"/>
    <col min="2" max="2" width="57.5703125" style="5" customWidth="1"/>
    <col min="3" max="3" width="5.5703125" style="5" customWidth="1"/>
    <col min="4" max="4" width="14" style="46" customWidth="1"/>
    <col min="5" max="5" width="13.5703125" style="46" customWidth="1"/>
    <col min="6" max="7" width="18" style="5" customWidth="1"/>
    <col min="8" max="8" width="10" style="68" customWidth="1"/>
    <col min="9" max="9" width="10.28515625" style="68" customWidth="1"/>
    <col min="10" max="10" width="10" style="68" customWidth="1"/>
    <col min="11" max="11" width="10.85546875" style="68" customWidth="1"/>
    <col min="12" max="12" width="9.140625" style="68"/>
    <col min="13" max="13" width="9.7109375" style="68" customWidth="1"/>
    <col min="14" max="14" width="10.140625" style="68" customWidth="1"/>
    <col min="15" max="15" width="10.85546875" style="68" customWidth="1"/>
    <col min="16" max="16" width="9.7109375" style="68" customWidth="1"/>
    <col min="17" max="18" width="10.5703125" style="68" customWidth="1"/>
    <col min="19" max="19" width="10.85546875" style="68" customWidth="1"/>
    <col min="20" max="20" width="9.85546875" style="68" customWidth="1"/>
    <col min="21" max="21" width="9" style="68" customWidth="1"/>
    <col min="22" max="22" width="10.140625" style="68" customWidth="1"/>
    <col min="23" max="23" width="10.5703125" style="68" customWidth="1"/>
    <col min="24" max="24" width="10.7109375" style="68" customWidth="1"/>
    <col min="25" max="25" width="9.28515625" style="68" customWidth="1"/>
    <col min="26" max="26" width="10.28515625" style="68" customWidth="1"/>
    <col min="27" max="27" width="9.85546875" style="68" customWidth="1"/>
    <col min="28" max="28" width="10.7109375" style="68" customWidth="1"/>
    <col min="29" max="29" width="10" style="68" customWidth="1"/>
    <col min="30" max="30" width="10.28515625" style="68" customWidth="1"/>
    <col min="31" max="31" width="9.5703125" style="68" customWidth="1"/>
    <col min="32" max="32" width="10.7109375" style="68" customWidth="1"/>
    <col min="33" max="33" width="10.140625" style="68" bestFit="1" customWidth="1"/>
    <col min="34" max="34" width="10.5703125" style="68" customWidth="1"/>
    <col min="35" max="35" width="10" style="68" customWidth="1"/>
    <col min="36" max="36" width="10.85546875" style="68" customWidth="1"/>
    <col min="37" max="37" width="10.140625" style="68" customWidth="1"/>
    <col min="38" max="38" width="9.7109375" style="68" customWidth="1"/>
    <col min="39" max="39" width="10.85546875" style="68" customWidth="1"/>
    <col min="40" max="40" width="11.140625" style="68" customWidth="1"/>
    <col min="41" max="41" width="9.140625" style="68"/>
    <col min="42" max="42" width="10.5703125" style="68" customWidth="1"/>
    <col min="43" max="43" width="9.85546875" style="68" customWidth="1"/>
    <col min="44" max="44" width="10.85546875" style="68" customWidth="1"/>
    <col min="45" max="45" width="10.28515625" style="68" customWidth="1"/>
    <col min="46" max="46" width="8.5703125" style="68" customWidth="1"/>
    <col min="47" max="47" width="10.42578125" style="68" customWidth="1"/>
    <col min="48" max="49" width="9.85546875" style="68" customWidth="1"/>
    <col min="50" max="50" width="9.28515625" style="68" customWidth="1"/>
    <col min="51" max="51" width="9" style="68" customWidth="1"/>
    <col min="52" max="52" width="10.42578125" style="68" customWidth="1"/>
    <col min="53" max="53" width="11.28515625" style="68" customWidth="1"/>
    <col min="54" max="54" width="9.85546875" style="68" customWidth="1"/>
    <col min="55" max="55" width="10.42578125" style="68" customWidth="1"/>
    <col min="56" max="56" width="9.7109375" style="68" customWidth="1"/>
    <col min="57" max="57" width="11.140625" style="68" customWidth="1"/>
    <col min="58" max="58" width="10.42578125" style="68" customWidth="1"/>
    <col min="59" max="59" width="10" style="68" customWidth="1"/>
    <col min="60" max="60" width="10.140625" style="68" customWidth="1"/>
    <col min="61" max="61" width="10.7109375" style="68" customWidth="1"/>
    <col min="62" max="62" width="11.140625" style="68" customWidth="1"/>
    <col min="63" max="63" width="9.5703125" style="68" customWidth="1"/>
    <col min="64" max="64" width="11.28515625" style="68" customWidth="1"/>
    <col min="65" max="65" width="11" style="68" customWidth="1"/>
    <col min="66" max="66" width="9.85546875" style="68" customWidth="1"/>
    <col min="67" max="67" width="10.7109375" style="68" customWidth="1"/>
    <col min="68" max="68" width="10.28515625" style="68" customWidth="1"/>
    <col min="69" max="69" width="10.5703125" style="68" customWidth="1"/>
    <col min="70" max="70" width="9.5703125" style="68" customWidth="1"/>
    <col min="71" max="71" width="8.42578125" style="68" customWidth="1"/>
    <col min="72" max="72" width="10.7109375" style="68" customWidth="1"/>
    <col min="73" max="73" width="10.140625" style="68" customWidth="1"/>
    <col min="74" max="74" width="10.7109375" style="68" customWidth="1"/>
    <col min="75" max="75" width="9.85546875" style="68" customWidth="1"/>
    <col min="76" max="76" width="9.7109375" style="68" customWidth="1"/>
    <col min="77" max="77" width="10" style="68" customWidth="1"/>
    <col min="78" max="78" width="11.42578125" style="68" customWidth="1"/>
    <col min="79" max="79" width="10" style="68" customWidth="1"/>
    <col min="80" max="80" width="9.7109375" style="68" customWidth="1"/>
    <col min="81" max="81" width="10" style="68" customWidth="1"/>
    <col min="82" max="82" width="10.7109375" style="68" customWidth="1"/>
    <col min="83" max="83" width="9.28515625" style="68" customWidth="1"/>
    <col min="84" max="84" width="10.7109375" style="68" customWidth="1"/>
    <col min="85" max="85" width="10.140625" style="68" customWidth="1"/>
    <col min="86" max="86" width="10.85546875" style="68" customWidth="1"/>
    <col min="87" max="87" width="11.140625" style="68" customWidth="1"/>
    <col min="88" max="90" width="10.28515625" style="68" customWidth="1"/>
    <col min="91" max="91" width="9.5703125" style="68" customWidth="1"/>
    <col min="92" max="92" width="10.28515625" style="68" customWidth="1"/>
    <col min="93" max="93" width="9.5703125" style="68" customWidth="1"/>
    <col min="94" max="94" width="10.140625" style="68" customWidth="1"/>
    <col min="95" max="95" width="8.85546875" style="68" customWidth="1"/>
    <col min="96" max="96" width="9.42578125" style="68" customWidth="1"/>
    <col min="97" max="97" width="10.28515625" style="68" customWidth="1"/>
    <col min="98" max="98" width="9.85546875" style="68" customWidth="1"/>
    <col min="99" max="99" width="9.5703125" style="68" customWidth="1"/>
    <col min="100" max="100" width="9" style="68" customWidth="1"/>
    <col min="101" max="101" width="9.7109375" style="68" customWidth="1"/>
    <col min="102" max="103" width="10.42578125" style="68" customWidth="1"/>
    <col min="104" max="104" width="10.140625" style="68" customWidth="1"/>
    <col min="105" max="105" width="10.28515625" style="68" customWidth="1"/>
    <col min="106" max="106" width="11.5703125" style="68" customWidth="1"/>
    <col min="107" max="108" width="11.140625" style="68" customWidth="1"/>
    <col min="109" max="109" width="9.85546875" style="68" customWidth="1"/>
    <col min="110" max="110" width="8.5703125" style="68" customWidth="1"/>
    <col min="111" max="111" width="10.28515625" style="68" customWidth="1"/>
    <col min="112" max="112" width="10" style="68" customWidth="1"/>
    <col min="113" max="113" width="9.85546875" style="68" customWidth="1"/>
    <col min="114" max="114" width="10.140625" style="68" customWidth="1"/>
    <col min="115" max="115" width="11.7109375" style="68" customWidth="1"/>
    <col min="116" max="116" width="8.140625" style="68" customWidth="1"/>
    <col min="117" max="117" width="8.5703125" style="68" customWidth="1"/>
    <col min="118" max="118" width="10.140625" style="68" customWidth="1"/>
    <col min="119" max="119" width="11.7109375" style="68" customWidth="1"/>
    <col min="120" max="120" width="9.5703125" style="68" customWidth="1"/>
    <col min="121" max="121" width="9.42578125" style="68" customWidth="1"/>
    <col min="122" max="122" width="12.28515625" style="68" customWidth="1"/>
    <col min="123" max="123" width="11.42578125" style="68" customWidth="1"/>
    <col min="124" max="124" width="11.5703125" style="68" customWidth="1"/>
    <col min="125" max="125" width="11.42578125" style="68" customWidth="1"/>
    <col min="126" max="126" width="14.28515625" style="68" customWidth="1"/>
    <col min="127" max="127" width="10.5703125" style="68" customWidth="1"/>
    <col min="128" max="128" width="11.7109375" style="68" bestFit="1" customWidth="1"/>
    <col min="129" max="129" width="11" style="68" customWidth="1"/>
    <col min="130" max="130" width="12" style="68" customWidth="1"/>
    <col min="131" max="131" width="10.85546875" style="68" customWidth="1"/>
    <col min="132" max="132" width="11.5703125" style="68" customWidth="1"/>
    <col min="133" max="133" width="9.85546875" style="68" customWidth="1"/>
    <col min="134" max="134" width="10.5703125" style="68" customWidth="1"/>
    <col min="135" max="136" width="9.140625" style="68"/>
    <col min="137" max="137" width="10.5703125" style="68" customWidth="1"/>
    <col min="138" max="138" width="9.85546875" style="68" customWidth="1"/>
    <col min="139" max="139" width="10.140625" style="68" customWidth="1"/>
    <col min="140" max="141" width="9.140625" style="68"/>
    <col min="142" max="142" width="10.5703125" style="68" customWidth="1"/>
    <col min="143" max="143" width="10" style="68" customWidth="1"/>
    <col min="144" max="144" width="9.85546875" style="68" customWidth="1"/>
    <col min="145" max="146" width="9.140625" style="68"/>
    <col min="147" max="147" width="10.42578125" style="68" customWidth="1"/>
    <col min="148" max="148" width="9.7109375" style="68" customWidth="1"/>
    <col min="149" max="149" width="10" style="68" customWidth="1"/>
    <col min="150" max="151" width="9.140625" style="68"/>
    <col min="152" max="152" width="10.140625" style="68" customWidth="1"/>
    <col min="153" max="153" width="12.7109375" style="68" bestFit="1" customWidth="1"/>
    <col min="154" max="165" width="9.140625" style="68"/>
    <col min="166" max="16384" width="9.140625" style="5"/>
  </cols>
  <sheetData>
    <row r="1" spans="1:165" ht="20.25">
      <c r="B1" s="66" t="s">
        <v>435</v>
      </c>
      <c r="C1" s="66"/>
      <c r="D1" s="67"/>
      <c r="E1" s="67"/>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row>
    <row r="2" spans="1:165" ht="17.25" customHeight="1">
      <c r="B2" s="69"/>
      <c r="C2" s="69"/>
      <c r="D2" s="67"/>
      <c r="E2" s="67"/>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row>
    <row r="3" spans="1:165">
      <c r="A3" s="70"/>
      <c r="B3" s="71"/>
      <c r="C3" s="71"/>
      <c r="D3" s="6"/>
      <c r="E3" s="6"/>
      <c r="F3" s="6"/>
      <c r="G3" s="6"/>
      <c r="EV3" s="72"/>
    </row>
    <row r="4" spans="1:165" ht="12.75" customHeight="1">
      <c r="B4" s="68"/>
      <c r="C4" s="68"/>
      <c r="D4" s="6"/>
      <c r="E4" s="6"/>
      <c r="F4" s="6"/>
      <c r="G4" s="73" t="s">
        <v>0</v>
      </c>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11"/>
      <c r="DY4" s="111"/>
      <c r="DZ4" s="111"/>
      <c r="EA4" s="111"/>
      <c r="EB4" s="111"/>
      <c r="EC4" s="110"/>
      <c r="ED4" s="110"/>
      <c r="EE4" s="110"/>
      <c r="EF4" s="110"/>
      <c r="EG4" s="110"/>
      <c r="EH4" s="110"/>
      <c r="EI4" s="110"/>
      <c r="EJ4" s="110"/>
      <c r="EK4" s="110"/>
      <c r="EL4" s="110"/>
      <c r="EM4" s="110"/>
      <c r="EN4" s="110"/>
      <c r="EO4" s="110"/>
      <c r="EP4" s="110"/>
      <c r="EQ4" s="110"/>
      <c r="ER4" s="110"/>
      <c r="ES4" s="110"/>
      <c r="ET4" s="110"/>
      <c r="EU4" s="110"/>
      <c r="EV4" s="110"/>
    </row>
    <row r="5" spans="1:165" ht="90">
      <c r="A5" s="13" t="s">
        <v>1</v>
      </c>
      <c r="B5" s="13" t="s">
        <v>2</v>
      </c>
      <c r="C5" s="13" t="s">
        <v>3</v>
      </c>
      <c r="D5" s="13" t="s">
        <v>4</v>
      </c>
      <c r="E5" s="13" t="s">
        <v>5</v>
      </c>
      <c r="F5" s="12" t="s">
        <v>6</v>
      </c>
      <c r="G5" s="12" t="s">
        <v>7</v>
      </c>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row>
    <row r="6" spans="1:165" s="77" customFormat="1">
      <c r="A6" s="16"/>
      <c r="B6" s="75"/>
      <c r="C6" s="75"/>
      <c r="D6" s="16"/>
      <c r="E6" s="16"/>
      <c r="F6" s="16"/>
      <c r="G6" s="1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4"/>
      <c r="EX6" s="4"/>
      <c r="EY6" s="4"/>
      <c r="EZ6" s="4"/>
      <c r="FA6" s="4"/>
      <c r="FB6" s="4"/>
      <c r="FC6" s="4"/>
      <c r="FD6" s="4"/>
      <c r="FE6" s="4"/>
      <c r="FF6" s="4"/>
      <c r="FG6" s="4"/>
      <c r="FH6" s="4"/>
      <c r="FI6" s="4"/>
    </row>
    <row r="7" spans="1:165">
      <c r="A7" s="78" t="s">
        <v>8</v>
      </c>
      <c r="B7" s="79" t="s">
        <v>9</v>
      </c>
      <c r="C7" s="64">
        <f>+C8+C64+C92</f>
        <v>0</v>
      </c>
      <c r="D7" s="64">
        <f>+D8+D64+D92</f>
        <v>280596630</v>
      </c>
      <c r="E7" s="64">
        <f>+E8+E64+E92</f>
        <v>79469320</v>
      </c>
      <c r="F7" s="64">
        <f>+F8+F64+F92</f>
        <v>59931876</v>
      </c>
      <c r="G7" s="64">
        <f>+G8+G64+G92</f>
        <v>18838494</v>
      </c>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6"/>
      <c r="EX7" s="6"/>
    </row>
    <row r="8" spans="1:165">
      <c r="A8" s="78" t="s">
        <v>10</v>
      </c>
      <c r="B8" s="79" t="s">
        <v>11</v>
      </c>
      <c r="C8" s="64">
        <f>+C14+C51+C9</f>
        <v>0</v>
      </c>
      <c r="D8" s="64">
        <f>+D14+D51+D9</f>
        <v>266513000</v>
      </c>
      <c r="E8" s="64">
        <f>+E14+E51+E9</f>
        <v>66147690</v>
      </c>
      <c r="F8" s="64">
        <f>+F14+F51+F9</f>
        <v>60589225</v>
      </c>
      <c r="G8" s="64">
        <f>+G14+G51+G9</f>
        <v>18667901</v>
      </c>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6"/>
      <c r="EX8" s="6"/>
    </row>
    <row r="9" spans="1:165">
      <c r="A9" s="78" t="s">
        <v>12</v>
      </c>
      <c r="B9" s="79" t="s">
        <v>13</v>
      </c>
      <c r="C9" s="64">
        <f>+C10+C11+C12+C13</f>
        <v>0</v>
      </c>
      <c r="D9" s="64">
        <f>+D10+D11+D12+D13</f>
        <v>0</v>
      </c>
      <c r="E9" s="64">
        <f>+E10+E11+E12+E13</f>
        <v>0</v>
      </c>
      <c r="F9" s="64">
        <f>+F10+F11+F12+F13</f>
        <v>0</v>
      </c>
      <c r="G9" s="64">
        <f>+G10+G11+G12+G13</f>
        <v>0</v>
      </c>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6"/>
      <c r="EX9" s="6"/>
    </row>
    <row r="10" spans="1:165" ht="45">
      <c r="A10" s="78" t="s">
        <v>14</v>
      </c>
      <c r="B10" s="79" t="s">
        <v>15</v>
      </c>
      <c r="C10" s="64"/>
      <c r="D10" s="64"/>
      <c r="E10" s="64"/>
      <c r="F10" s="64"/>
      <c r="G10" s="64"/>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6"/>
      <c r="EX10" s="6"/>
    </row>
    <row r="11" spans="1:165" ht="45">
      <c r="A11" s="78" t="s">
        <v>16</v>
      </c>
      <c r="B11" s="79" t="s">
        <v>17</v>
      </c>
      <c r="C11" s="64"/>
      <c r="D11" s="64"/>
      <c r="E11" s="64"/>
      <c r="F11" s="64"/>
      <c r="G11" s="64"/>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6"/>
      <c r="EX11" s="6"/>
    </row>
    <row r="12" spans="1:165" ht="30">
      <c r="A12" s="78" t="s">
        <v>18</v>
      </c>
      <c r="B12" s="79" t="s">
        <v>19</v>
      </c>
      <c r="C12" s="64"/>
      <c r="D12" s="64"/>
      <c r="E12" s="64"/>
      <c r="F12" s="64"/>
      <c r="G12" s="64"/>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6"/>
      <c r="EX12" s="6"/>
    </row>
    <row r="13" spans="1:165" ht="45">
      <c r="A13" s="78"/>
      <c r="B13" s="79" t="s">
        <v>20</v>
      </c>
      <c r="C13" s="64"/>
      <c r="D13" s="64"/>
      <c r="E13" s="64"/>
      <c r="F13" s="64"/>
      <c r="G13" s="64"/>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6"/>
      <c r="EX13" s="6"/>
    </row>
    <row r="14" spans="1:165">
      <c r="A14" s="78" t="s">
        <v>21</v>
      </c>
      <c r="B14" s="79" t="s">
        <v>22</v>
      </c>
      <c r="C14" s="64">
        <f>+C15+C27</f>
        <v>0</v>
      </c>
      <c r="D14" s="64">
        <f>+D15+D27</f>
        <v>266262000</v>
      </c>
      <c r="E14" s="64">
        <f>+E15+E27</f>
        <v>66084690</v>
      </c>
      <c r="F14" s="64">
        <f>+F15+F27</f>
        <v>60537193</v>
      </c>
      <c r="G14" s="64">
        <f>+G15+G27</f>
        <v>18655757</v>
      </c>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6"/>
      <c r="EX14" s="6"/>
    </row>
    <row r="15" spans="1:165">
      <c r="A15" s="78" t="s">
        <v>23</v>
      </c>
      <c r="B15" s="79" t="s">
        <v>24</v>
      </c>
      <c r="C15" s="64">
        <f>+C16+C23+C26</f>
        <v>0</v>
      </c>
      <c r="D15" s="64">
        <f>+D16+D23+D26</f>
        <v>12017000</v>
      </c>
      <c r="E15" s="64">
        <f>+E16+E23+E26</f>
        <v>2753000</v>
      </c>
      <c r="F15" s="64">
        <f>+F16+F23+F26</f>
        <v>2923913</v>
      </c>
      <c r="G15" s="64">
        <f>+G16+G23+G26</f>
        <v>913848</v>
      </c>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6"/>
      <c r="EX15" s="6"/>
    </row>
    <row r="16" spans="1:165" ht="30">
      <c r="A16" s="78" t="s">
        <v>25</v>
      </c>
      <c r="B16" s="79" t="s">
        <v>26</v>
      </c>
      <c r="C16" s="64">
        <f>C17+C18+C20+C21+C22+C19</f>
        <v>0</v>
      </c>
      <c r="D16" s="64"/>
      <c r="E16" s="64"/>
      <c r="F16" s="64">
        <f>F17+F18+F20+F21+F22+F19</f>
        <v>119706</v>
      </c>
      <c r="G16" s="64">
        <f>G17+G18+G20+G21+G22+G19</f>
        <v>17559</v>
      </c>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6"/>
      <c r="EX16" s="6"/>
    </row>
    <row r="17" spans="1:154" ht="30">
      <c r="A17" s="81" t="s">
        <v>27</v>
      </c>
      <c r="B17" s="82" t="s">
        <v>28</v>
      </c>
      <c r="C17" s="45"/>
      <c r="D17" s="64"/>
      <c r="E17" s="64"/>
      <c r="F17" s="45">
        <v>119706</v>
      </c>
      <c r="G17" s="45">
        <v>17559</v>
      </c>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6"/>
      <c r="EX17" s="6"/>
    </row>
    <row r="18" spans="1:154" ht="30">
      <c r="A18" s="81" t="s">
        <v>29</v>
      </c>
      <c r="B18" s="82" t="s">
        <v>30</v>
      </c>
      <c r="C18" s="45"/>
      <c r="D18" s="64"/>
      <c r="E18" s="64"/>
      <c r="F18" s="45"/>
      <c r="G18" s="45"/>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6"/>
      <c r="EX18" s="6"/>
    </row>
    <row r="19" spans="1:154">
      <c r="A19" s="81" t="s">
        <v>31</v>
      </c>
      <c r="B19" s="82" t="s">
        <v>32</v>
      </c>
      <c r="C19" s="45"/>
      <c r="D19" s="64"/>
      <c r="E19" s="64"/>
      <c r="F19" s="45"/>
      <c r="G19" s="45"/>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6"/>
      <c r="EX19" s="6"/>
    </row>
    <row r="20" spans="1:154" ht="30">
      <c r="A20" s="81" t="s">
        <v>33</v>
      </c>
      <c r="B20" s="82" t="s">
        <v>34</v>
      </c>
      <c r="C20" s="45"/>
      <c r="D20" s="64"/>
      <c r="E20" s="64"/>
      <c r="F20" s="45"/>
      <c r="G20" s="45"/>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6"/>
      <c r="EX20" s="6"/>
    </row>
    <row r="21" spans="1:154" ht="30">
      <c r="A21" s="81" t="s">
        <v>35</v>
      </c>
      <c r="B21" s="82" t="s">
        <v>36</v>
      </c>
      <c r="C21" s="45"/>
      <c r="D21" s="64"/>
      <c r="E21" s="64"/>
      <c r="F21" s="45"/>
      <c r="G21" s="45"/>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6"/>
      <c r="EX21" s="6"/>
    </row>
    <row r="22" spans="1:154" ht="43.5" customHeight="1">
      <c r="A22" s="81" t="s">
        <v>37</v>
      </c>
      <c r="B22" s="83" t="s">
        <v>38</v>
      </c>
      <c r="C22" s="45"/>
      <c r="D22" s="64"/>
      <c r="E22" s="64"/>
      <c r="F22" s="45"/>
      <c r="G22" s="45"/>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6"/>
      <c r="EX22" s="6"/>
    </row>
    <row r="23" spans="1:154" ht="17.25">
      <c r="A23" s="78" t="s">
        <v>39</v>
      </c>
      <c r="B23" s="84" t="s">
        <v>40</v>
      </c>
      <c r="C23" s="64">
        <f>C24+C25</f>
        <v>0</v>
      </c>
      <c r="D23" s="64">
        <f>D24+D25</f>
        <v>0</v>
      </c>
      <c r="E23" s="64">
        <f>E24+E25</f>
        <v>0</v>
      </c>
      <c r="F23" s="64">
        <f>F24+F25</f>
        <v>16809</v>
      </c>
      <c r="G23" s="64">
        <f>G24+G25</f>
        <v>2723</v>
      </c>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6"/>
      <c r="EX23" s="6"/>
    </row>
    <row r="24" spans="1:154" ht="33">
      <c r="A24" s="81" t="s">
        <v>41</v>
      </c>
      <c r="B24" s="83" t="s">
        <v>42</v>
      </c>
      <c r="C24" s="45"/>
      <c r="D24" s="64"/>
      <c r="E24" s="64"/>
      <c r="F24" s="45">
        <v>16720</v>
      </c>
      <c r="G24" s="45">
        <v>2723</v>
      </c>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6"/>
      <c r="EX24" s="6"/>
    </row>
    <row r="25" spans="1:154" ht="33">
      <c r="A25" s="81" t="s">
        <v>43</v>
      </c>
      <c r="B25" s="83" t="s">
        <v>44</v>
      </c>
      <c r="C25" s="45"/>
      <c r="D25" s="64"/>
      <c r="E25" s="64"/>
      <c r="F25" s="45">
        <v>89</v>
      </c>
      <c r="G25" s="45">
        <v>0</v>
      </c>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6"/>
      <c r="EX25" s="6"/>
    </row>
    <row r="26" spans="1:154" ht="33">
      <c r="A26" s="81"/>
      <c r="B26" s="83" t="s">
        <v>45</v>
      </c>
      <c r="C26" s="45"/>
      <c r="D26" s="64">
        <v>12017000</v>
      </c>
      <c r="E26" s="64">
        <v>2753000</v>
      </c>
      <c r="F26" s="45">
        <v>2787398</v>
      </c>
      <c r="G26" s="45">
        <v>893566</v>
      </c>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6"/>
      <c r="EX26" s="6"/>
    </row>
    <row r="27" spans="1:154">
      <c r="A27" s="78" t="s">
        <v>46</v>
      </c>
      <c r="B27" s="79" t="s">
        <v>47</v>
      </c>
      <c r="C27" s="64">
        <f>C28+C34+C50+C35+C36+C37+C38+C39+C40+C41+C42+C43+C44+C45+C46+C47+C48+C49</f>
        <v>0</v>
      </c>
      <c r="D27" s="64">
        <f>D28+D34+D50+D35+D36+D37+D38+D39+D40+D41+D42+D43+D44+D45+D46+D47+D48+D49</f>
        <v>254245000</v>
      </c>
      <c r="E27" s="64">
        <f>E28+E34+E50+E35+E36+E37+E38+E39+E40+E41+E42+E43+E44+E45+E46+E47+E48+E49</f>
        <v>63331690</v>
      </c>
      <c r="F27" s="64">
        <f>F28+F34+F50+F35+F36+F37+F38+F39+F40+F41+F42+F43+F44+F45+F46+F47+F48+F49</f>
        <v>57613280</v>
      </c>
      <c r="G27" s="64">
        <f>G28+G34+G50+G35+G36+G37+G38+G39+G40+G41+G42+G43+G44+G45+G46+G47+G48+G49</f>
        <v>17741909</v>
      </c>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6"/>
      <c r="EX27" s="6"/>
    </row>
    <row r="28" spans="1:154">
      <c r="A28" s="78" t="s">
        <v>48</v>
      </c>
      <c r="B28" s="79" t="s">
        <v>49</v>
      </c>
      <c r="C28" s="64">
        <f>C29+C30+C31+C32+C33</f>
        <v>0</v>
      </c>
      <c r="D28" s="64">
        <v>247489000</v>
      </c>
      <c r="E28" s="64">
        <v>61732000</v>
      </c>
      <c r="F28" s="64">
        <f>F29+F30+F31+F32+F33</f>
        <v>55776678</v>
      </c>
      <c r="G28" s="64">
        <f>G29+G30+G31+G32+G33</f>
        <v>17259237</v>
      </c>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6"/>
      <c r="EX28" s="6"/>
    </row>
    <row r="29" spans="1:154" ht="30">
      <c r="A29" s="81" t="s">
        <v>50</v>
      </c>
      <c r="B29" s="82" t="s">
        <v>51</v>
      </c>
      <c r="C29" s="45"/>
      <c r="D29" s="64"/>
      <c r="E29" s="64"/>
      <c r="F29" s="45">
        <v>55727593</v>
      </c>
      <c r="G29" s="45">
        <v>17237085</v>
      </c>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6"/>
      <c r="EX29" s="6"/>
    </row>
    <row r="30" spans="1:154" ht="66">
      <c r="A30" s="81" t="s">
        <v>52</v>
      </c>
      <c r="B30" s="83" t="s">
        <v>53</v>
      </c>
      <c r="C30" s="45"/>
      <c r="D30" s="64"/>
      <c r="E30" s="64"/>
      <c r="F30" s="45">
        <v>21584</v>
      </c>
      <c r="G30" s="45">
        <v>13382</v>
      </c>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6"/>
      <c r="EX30" s="6"/>
    </row>
    <row r="31" spans="1:154" ht="27.75" customHeight="1">
      <c r="A31" s="81" t="s">
        <v>54</v>
      </c>
      <c r="B31" s="82" t="s">
        <v>55</v>
      </c>
      <c r="C31" s="45"/>
      <c r="D31" s="64"/>
      <c r="E31" s="64"/>
      <c r="F31" s="45"/>
      <c r="G31" s="45"/>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6"/>
      <c r="EX31" s="6"/>
    </row>
    <row r="32" spans="1:154">
      <c r="A32" s="81" t="s">
        <v>56</v>
      </c>
      <c r="B32" s="82" t="s">
        <v>57</v>
      </c>
      <c r="C32" s="45"/>
      <c r="D32" s="64"/>
      <c r="E32" s="64"/>
      <c r="F32" s="45">
        <v>27501</v>
      </c>
      <c r="G32" s="45">
        <v>8770</v>
      </c>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6"/>
      <c r="EX32" s="6"/>
    </row>
    <row r="33" spans="1:154">
      <c r="A33" s="81" t="s">
        <v>58</v>
      </c>
      <c r="B33" s="82" t="s">
        <v>59</v>
      </c>
      <c r="C33" s="45"/>
      <c r="D33" s="64"/>
      <c r="E33" s="64"/>
      <c r="F33" s="45"/>
      <c r="G33" s="45"/>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6"/>
      <c r="EX33" s="6"/>
    </row>
    <row r="34" spans="1:154">
      <c r="A34" s="81" t="s">
        <v>60</v>
      </c>
      <c r="B34" s="82" t="s">
        <v>61</v>
      </c>
      <c r="C34" s="45"/>
      <c r="D34" s="64"/>
      <c r="E34" s="64"/>
      <c r="F34" s="45"/>
      <c r="G34" s="45"/>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6"/>
      <c r="EX34" s="6"/>
    </row>
    <row r="35" spans="1:154" ht="28.5">
      <c r="A35" s="81" t="s">
        <v>62</v>
      </c>
      <c r="B35" s="85" t="s">
        <v>63</v>
      </c>
      <c r="C35" s="45"/>
      <c r="D35" s="64"/>
      <c r="E35" s="64"/>
      <c r="F35" s="45"/>
      <c r="G35" s="45"/>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6"/>
      <c r="EX35" s="6"/>
    </row>
    <row r="36" spans="1:154" ht="45">
      <c r="A36" s="81" t="s">
        <v>64</v>
      </c>
      <c r="B36" s="82" t="s">
        <v>65</v>
      </c>
      <c r="C36" s="45"/>
      <c r="D36" s="64">
        <v>3000</v>
      </c>
      <c r="E36" s="64">
        <v>1000</v>
      </c>
      <c r="F36" s="45">
        <v>114</v>
      </c>
      <c r="G36" s="45">
        <v>55</v>
      </c>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6"/>
      <c r="EX36" s="6"/>
    </row>
    <row r="37" spans="1:154" ht="60">
      <c r="A37" s="81" t="s">
        <v>66</v>
      </c>
      <c r="B37" s="82" t="s">
        <v>67</v>
      </c>
      <c r="C37" s="45"/>
      <c r="D37" s="64"/>
      <c r="E37" s="64"/>
      <c r="F37" s="45">
        <v>-3</v>
      </c>
      <c r="G37" s="45">
        <v>-35</v>
      </c>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6"/>
      <c r="EX37" s="6"/>
    </row>
    <row r="38" spans="1:154" ht="45">
      <c r="A38" s="81" t="s">
        <v>68</v>
      </c>
      <c r="B38" s="82" t="s">
        <v>69</v>
      </c>
      <c r="C38" s="45"/>
      <c r="D38" s="64"/>
      <c r="E38" s="64"/>
      <c r="F38" s="45"/>
      <c r="G38" s="45">
        <v>0</v>
      </c>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6"/>
      <c r="EX38" s="6"/>
    </row>
    <row r="39" spans="1:154" ht="60">
      <c r="A39" s="81" t="s">
        <v>70</v>
      </c>
      <c r="B39" s="82" t="s">
        <v>71</v>
      </c>
      <c r="C39" s="45"/>
      <c r="D39" s="64"/>
      <c r="E39" s="64"/>
      <c r="F39" s="45"/>
      <c r="G39" s="45"/>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6"/>
      <c r="EX39" s="6"/>
    </row>
    <row r="40" spans="1:154" ht="60">
      <c r="A40" s="81" t="s">
        <v>72</v>
      </c>
      <c r="B40" s="82" t="s">
        <v>73</v>
      </c>
      <c r="C40" s="45"/>
      <c r="D40" s="64"/>
      <c r="E40" s="64"/>
      <c r="F40" s="45"/>
      <c r="G40" s="45"/>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6"/>
      <c r="EX40" s="6"/>
    </row>
    <row r="41" spans="1:154" ht="45">
      <c r="A41" s="81" t="s">
        <v>74</v>
      </c>
      <c r="B41" s="82" t="s">
        <v>75</v>
      </c>
      <c r="C41" s="45"/>
      <c r="D41" s="64"/>
      <c r="E41" s="64"/>
      <c r="F41" s="45">
        <v>6168</v>
      </c>
      <c r="G41" s="45">
        <v>0</v>
      </c>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6"/>
      <c r="EX41" s="6"/>
    </row>
    <row r="42" spans="1:154" ht="45">
      <c r="A42" s="81" t="s">
        <v>76</v>
      </c>
      <c r="B42" s="82" t="s">
        <v>77</v>
      </c>
      <c r="C42" s="45"/>
      <c r="D42" s="64">
        <v>156000</v>
      </c>
      <c r="E42" s="64">
        <v>40920</v>
      </c>
      <c r="F42" s="45">
        <v>61506</v>
      </c>
      <c r="G42" s="45">
        <v>15938</v>
      </c>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6"/>
      <c r="EX42" s="6"/>
    </row>
    <row r="43" spans="1:154" ht="30" customHeight="1">
      <c r="A43" s="81" t="s">
        <v>78</v>
      </c>
      <c r="B43" s="82" t="s">
        <v>79</v>
      </c>
      <c r="C43" s="45"/>
      <c r="D43" s="64"/>
      <c r="E43" s="64"/>
      <c r="F43" s="45">
        <v>-6931</v>
      </c>
      <c r="G43" s="45">
        <v>2231</v>
      </c>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c r="EU43" s="80"/>
      <c r="EV43" s="80"/>
      <c r="EW43" s="6"/>
      <c r="EX43" s="6"/>
    </row>
    <row r="44" spans="1:154">
      <c r="A44" s="81" t="s">
        <v>80</v>
      </c>
      <c r="B44" s="82" t="s">
        <v>81</v>
      </c>
      <c r="C44" s="45"/>
      <c r="D44" s="64"/>
      <c r="E44" s="64"/>
      <c r="F44" s="45">
        <v>343164</v>
      </c>
      <c r="G44" s="45">
        <v>63548</v>
      </c>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c r="EO44" s="80"/>
      <c r="EP44" s="80"/>
      <c r="EQ44" s="80"/>
      <c r="ER44" s="80"/>
      <c r="ES44" s="80"/>
      <c r="ET44" s="80"/>
      <c r="EU44" s="80"/>
      <c r="EV44" s="80"/>
      <c r="EW44" s="6"/>
      <c r="EX44" s="6"/>
    </row>
    <row r="45" spans="1:154">
      <c r="A45" s="81" t="s">
        <v>82</v>
      </c>
      <c r="B45" s="82" t="s">
        <v>83</v>
      </c>
      <c r="C45" s="45"/>
      <c r="D45" s="64">
        <v>25000</v>
      </c>
      <c r="E45" s="64">
        <v>6040</v>
      </c>
      <c r="F45" s="45">
        <v>7235</v>
      </c>
      <c r="G45" s="45">
        <v>1710</v>
      </c>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c r="EO45" s="80"/>
      <c r="EP45" s="80"/>
      <c r="EQ45" s="80"/>
      <c r="ER45" s="80"/>
      <c r="ES45" s="80"/>
      <c r="ET45" s="80"/>
      <c r="EU45" s="80"/>
      <c r="EV45" s="80"/>
      <c r="EW45" s="6"/>
      <c r="EX45" s="6"/>
    </row>
    <row r="46" spans="1:154" ht="38.25" customHeight="1">
      <c r="A46" s="86" t="s">
        <v>84</v>
      </c>
      <c r="B46" s="87" t="s">
        <v>85</v>
      </c>
      <c r="C46" s="45"/>
      <c r="D46" s="64"/>
      <c r="E46" s="64"/>
      <c r="F46" s="45"/>
      <c r="G46" s="45"/>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c r="EO46" s="80"/>
      <c r="EP46" s="80"/>
      <c r="EQ46" s="80"/>
      <c r="ER46" s="80"/>
      <c r="ES46" s="80"/>
      <c r="ET46" s="80"/>
      <c r="EU46" s="80"/>
      <c r="EV46" s="80"/>
      <c r="EW46" s="6"/>
      <c r="EX46" s="6"/>
    </row>
    <row r="47" spans="1:154">
      <c r="A47" s="86" t="s">
        <v>86</v>
      </c>
      <c r="B47" s="87" t="s">
        <v>87</v>
      </c>
      <c r="C47" s="45"/>
      <c r="D47" s="64"/>
      <c r="E47" s="64"/>
      <c r="F47" s="45"/>
      <c r="G47" s="45"/>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6"/>
      <c r="EX47" s="6"/>
    </row>
    <row r="48" spans="1:154" ht="45">
      <c r="A48" s="86" t="s">
        <v>88</v>
      </c>
      <c r="B48" s="87" t="s">
        <v>89</v>
      </c>
      <c r="C48" s="45"/>
      <c r="D48" s="64">
        <v>46000</v>
      </c>
      <c r="E48" s="64">
        <v>10730</v>
      </c>
      <c r="F48" s="45">
        <v>13113</v>
      </c>
      <c r="G48" s="45">
        <v>4683</v>
      </c>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6"/>
      <c r="EX48" s="6"/>
    </row>
    <row r="49" spans="1:165" ht="30">
      <c r="A49" s="86" t="s">
        <v>90</v>
      </c>
      <c r="B49" s="87" t="s">
        <v>91</v>
      </c>
      <c r="C49" s="45"/>
      <c r="D49" s="64">
        <v>6526000</v>
      </c>
      <c r="E49" s="64">
        <v>1541000</v>
      </c>
      <c r="F49" s="45">
        <v>1412236</v>
      </c>
      <c r="G49" s="45">
        <v>394542</v>
      </c>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6"/>
      <c r="EX49" s="6"/>
    </row>
    <row r="50" spans="1:165">
      <c r="A50" s="81" t="s">
        <v>92</v>
      </c>
      <c r="B50" s="82" t="s">
        <v>93</v>
      </c>
      <c r="C50" s="45"/>
      <c r="D50" s="64"/>
      <c r="E50" s="64"/>
      <c r="F50" s="45"/>
      <c r="G50" s="45"/>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c r="EO50" s="80"/>
      <c r="EP50" s="80"/>
      <c r="EQ50" s="80"/>
      <c r="ER50" s="80"/>
      <c r="ES50" s="80"/>
      <c r="ET50" s="80"/>
      <c r="EU50" s="80"/>
      <c r="EV50" s="80"/>
      <c r="EW50" s="6"/>
      <c r="EX50" s="6"/>
    </row>
    <row r="51" spans="1:165">
      <c r="A51" s="78" t="s">
        <v>94</v>
      </c>
      <c r="B51" s="79" t="s">
        <v>95</v>
      </c>
      <c r="C51" s="64">
        <f>+C52+C57</f>
        <v>0</v>
      </c>
      <c r="D51" s="64">
        <f>+D52+D57</f>
        <v>251000</v>
      </c>
      <c r="E51" s="64">
        <f>+E52+E57</f>
        <v>63000</v>
      </c>
      <c r="F51" s="64">
        <f>+F52+F57</f>
        <v>52032</v>
      </c>
      <c r="G51" s="64">
        <f>+G52+G57</f>
        <v>12144</v>
      </c>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c r="EO51" s="80"/>
      <c r="EP51" s="80"/>
      <c r="EQ51" s="80"/>
      <c r="ER51" s="80"/>
      <c r="ES51" s="80"/>
      <c r="ET51" s="80"/>
      <c r="EU51" s="80"/>
      <c r="EV51" s="80"/>
      <c r="EW51" s="6"/>
      <c r="EX51" s="6"/>
    </row>
    <row r="52" spans="1:165">
      <c r="A52" s="78" t="s">
        <v>96</v>
      </c>
      <c r="B52" s="79" t="s">
        <v>97</v>
      </c>
      <c r="C52" s="64">
        <f>+C53+C55</f>
        <v>0</v>
      </c>
      <c r="D52" s="64">
        <f>+D53+D55</f>
        <v>0</v>
      </c>
      <c r="E52" s="64">
        <f>+E53+E55</f>
        <v>0</v>
      </c>
      <c r="F52" s="64">
        <f>+F53+F55</f>
        <v>0</v>
      </c>
      <c r="G52" s="64">
        <f>+G53+G55</f>
        <v>0</v>
      </c>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c r="EO52" s="80"/>
      <c r="EP52" s="80"/>
      <c r="EQ52" s="80"/>
      <c r="ER52" s="80"/>
      <c r="ES52" s="80"/>
      <c r="ET52" s="80"/>
      <c r="EU52" s="80"/>
      <c r="EV52" s="80"/>
      <c r="EW52" s="6"/>
      <c r="EX52" s="6"/>
    </row>
    <row r="53" spans="1:165">
      <c r="A53" s="78" t="s">
        <v>98</v>
      </c>
      <c r="B53" s="79" t="s">
        <v>99</v>
      </c>
      <c r="C53" s="64">
        <f>+C54</f>
        <v>0</v>
      </c>
      <c r="D53" s="64">
        <f>+D54</f>
        <v>0</v>
      </c>
      <c r="E53" s="64">
        <f>+E54</f>
        <v>0</v>
      </c>
      <c r="F53" s="64">
        <f>+F54</f>
        <v>0</v>
      </c>
      <c r="G53" s="64">
        <f>+G54</f>
        <v>0</v>
      </c>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c r="EO53" s="80"/>
      <c r="EP53" s="80"/>
      <c r="EQ53" s="80"/>
      <c r="ER53" s="80"/>
      <c r="ES53" s="80"/>
      <c r="ET53" s="80"/>
      <c r="EU53" s="80"/>
      <c r="EV53" s="80"/>
      <c r="EW53" s="6"/>
      <c r="EX53" s="6"/>
    </row>
    <row r="54" spans="1:165">
      <c r="A54" s="81" t="s">
        <v>100</v>
      </c>
      <c r="B54" s="82" t="s">
        <v>101</v>
      </c>
      <c r="C54" s="45"/>
      <c r="D54" s="64"/>
      <c r="E54" s="64"/>
      <c r="F54" s="45"/>
      <c r="G54" s="45"/>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c r="EO54" s="80"/>
      <c r="EP54" s="80"/>
      <c r="EQ54" s="80"/>
      <c r="ER54" s="80"/>
      <c r="ES54" s="80"/>
      <c r="ET54" s="80"/>
      <c r="EU54" s="80"/>
      <c r="EV54" s="80"/>
      <c r="EW54" s="6"/>
      <c r="EX54" s="6"/>
    </row>
    <row r="55" spans="1:165">
      <c r="A55" s="78" t="s">
        <v>102</v>
      </c>
      <c r="B55" s="79" t="s">
        <v>103</v>
      </c>
      <c r="C55" s="64">
        <f>+C56</f>
        <v>0</v>
      </c>
      <c r="D55" s="64">
        <f>+D56</f>
        <v>0</v>
      </c>
      <c r="E55" s="64">
        <f>+E56</f>
        <v>0</v>
      </c>
      <c r="F55" s="64">
        <f>+F56</f>
        <v>0</v>
      </c>
      <c r="G55" s="64">
        <f>+G56</f>
        <v>0</v>
      </c>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c r="EO55" s="80"/>
      <c r="EP55" s="80"/>
      <c r="EQ55" s="80"/>
      <c r="ER55" s="80"/>
      <c r="ES55" s="80"/>
      <c r="ET55" s="80"/>
      <c r="EU55" s="80"/>
      <c r="EV55" s="80"/>
      <c r="EW55" s="6"/>
      <c r="EX55" s="6"/>
    </row>
    <row r="56" spans="1:165">
      <c r="A56" s="81" t="s">
        <v>104</v>
      </c>
      <c r="B56" s="82" t="s">
        <v>105</v>
      </c>
      <c r="C56" s="45"/>
      <c r="D56" s="64"/>
      <c r="E56" s="64"/>
      <c r="F56" s="45"/>
      <c r="G56" s="45"/>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6"/>
      <c r="EX56" s="6"/>
    </row>
    <row r="57" spans="1:165" s="20" customFormat="1">
      <c r="A57" s="78" t="s">
        <v>106</v>
      </c>
      <c r="B57" s="79" t="s">
        <v>107</v>
      </c>
      <c r="C57" s="64">
        <f>+C58+C62</f>
        <v>0</v>
      </c>
      <c r="D57" s="64">
        <f>+D58+D62</f>
        <v>251000</v>
      </c>
      <c r="E57" s="64">
        <f>+E58+E62</f>
        <v>63000</v>
      </c>
      <c r="F57" s="64">
        <f>+F58+F62</f>
        <v>52032</v>
      </c>
      <c r="G57" s="64">
        <f>+G58+G62</f>
        <v>12144</v>
      </c>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8"/>
      <c r="EZ57" s="88"/>
      <c r="FA57" s="88"/>
      <c r="FB57" s="88"/>
      <c r="FC57" s="88"/>
      <c r="FD57" s="88"/>
      <c r="FE57" s="88"/>
      <c r="FF57" s="88"/>
      <c r="FG57" s="88"/>
      <c r="FH57" s="88"/>
      <c r="FI57" s="88"/>
    </row>
    <row r="58" spans="1:165">
      <c r="A58" s="78" t="s">
        <v>108</v>
      </c>
      <c r="B58" s="79" t="s">
        <v>109</v>
      </c>
      <c r="C58" s="64">
        <f>C61+C59+C60</f>
        <v>0</v>
      </c>
      <c r="D58" s="64">
        <f>D61+D59+D60</f>
        <v>251000</v>
      </c>
      <c r="E58" s="64">
        <f>E61+E59+E60</f>
        <v>63000</v>
      </c>
      <c r="F58" s="64">
        <f>F61+F59+F60</f>
        <v>52032</v>
      </c>
      <c r="G58" s="64">
        <f>G61+G59+G60</f>
        <v>12144</v>
      </c>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6"/>
      <c r="EX58" s="6"/>
    </row>
    <row r="59" spans="1:165">
      <c r="A59" s="89" t="s">
        <v>110</v>
      </c>
      <c r="B59" s="79" t="s">
        <v>111</v>
      </c>
      <c r="C59" s="64"/>
      <c r="D59" s="64"/>
      <c r="E59" s="64"/>
      <c r="F59" s="64"/>
      <c r="G59" s="64"/>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6"/>
      <c r="EX59" s="6"/>
    </row>
    <row r="60" spans="1:165">
      <c r="A60" s="89" t="s">
        <v>112</v>
      </c>
      <c r="B60" s="79" t="s">
        <v>113</v>
      </c>
      <c r="C60" s="64"/>
      <c r="D60" s="64"/>
      <c r="E60" s="64"/>
      <c r="F60" s="64"/>
      <c r="G60" s="64"/>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c r="EO60" s="80"/>
      <c r="EP60" s="80"/>
      <c r="EQ60" s="80"/>
      <c r="ER60" s="80"/>
      <c r="ES60" s="80"/>
      <c r="ET60" s="80"/>
      <c r="EU60" s="80"/>
      <c r="EV60" s="80"/>
      <c r="EW60" s="6"/>
      <c r="EX60" s="6"/>
    </row>
    <row r="61" spans="1:165">
      <c r="A61" s="81" t="s">
        <v>114</v>
      </c>
      <c r="B61" s="90" t="s">
        <v>115</v>
      </c>
      <c r="C61" s="45"/>
      <c r="D61" s="64">
        <v>251000</v>
      </c>
      <c r="E61" s="64">
        <v>63000</v>
      </c>
      <c r="F61" s="45">
        <v>52032</v>
      </c>
      <c r="G61" s="45">
        <v>12144</v>
      </c>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c r="EO61" s="80"/>
      <c r="EP61" s="80"/>
      <c r="EQ61" s="80"/>
      <c r="ER61" s="80"/>
      <c r="ES61" s="80"/>
      <c r="ET61" s="80"/>
      <c r="EU61" s="80"/>
      <c r="EV61" s="80"/>
      <c r="EW61" s="6"/>
      <c r="EX61" s="6"/>
    </row>
    <row r="62" spans="1:165" ht="30">
      <c r="A62" s="78" t="s">
        <v>116</v>
      </c>
      <c r="B62" s="79" t="s">
        <v>117</v>
      </c>
      <c r="C62" s="64">
        <f>C63</f>
        <v>0</v>
      </c>
      <c r="D62" s="64">
        <f>D63</f>
        <v>0</v>
      </c>
      <c r="E62" s="64">
        <f>E63</f>
        <v>0</v>
      </c>
      <c r="F62" s="64">
        <f>F63</f>
        <v>0</v>
      </c>
      <c r="G62" s="64">
        <f>G63</f>
        <v>0</v>
      </c>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c r="EO62" s="80"/>
      <c r="EP62" s="80"/>
      <c r="EQ62" s="80"/>
      <c r="ER62" s="80"/>
      <c r="ES62" s="80"/>
      <c r="ET62" s="80"/>
      <c r="EU62" s="80"/>
      <c r="EV62" s="80"/>
      <c r="EW62" s="6"/>
      <c r="EX62" s="6"/>
    </row>
    <row r="63" spans="1:165">
      <c r="A63" s="81" t="s">
        <v>118</v>
      </c>
      <c r="B63" s="90" t="s">
        <v>119</v>
      </c>
      <c r="C63" s="45"/>
      <c r="D63" s="64"/>
      <c r="E63" s="64"/>
      <c r="F63" s="45"/>
      <c r="G63" s="45"/>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6"/>
      <c r="EX63" s="6"/>
    </row>
    <row r="64" spans="1:165">
      <c r="A64" s="78" t="s">
        <v>120</v>
      </c>
      <c r="B64" s="79" t="s">
        <v>121</v>
      </c>
      <c r="C64" s="64">
        <f>+C65</f>
        <v>0</v>
      </c>
      <c r="D64" s="64">
        <f>+D65</f>
        <v>14083630</v>
      </c>
      <c r="E64" s="64">
        <f>+E65</f>
        <v>13321630</v>
      </c>
      <c r="F64" s="64">
        <f>+F65</f>
        <v>847</v>
      </c>
      <c r="G64" s="64">
        <f>+G65</f>
        <v>275</v>
      </c>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6"/>
      <c r="EX64" s="6"/>
    </row>
    <row r="65" spans="1:154" ht="30">
      <c r="A65" s="78" t="s">
        <v>122</v>
      </c>
      <c r="B65" s="79" t="s">
        <v>123</v>
      </c>
      <c r="C65" s="64">
        <f>+C66+C79</f>
        <v>0</v>
      </c>
      <c r="D65" s="64">
        <f>+D66+D79</f>
        <v>14083630</v>
      </c>
      <c r="E65" s="64">
        <f>+E66+E79</f>
        <v>13321630</v>
      </c>
      <c r="F65" s="64">
        <f>+F66+F79</f>
        <v>847</v>
      </c>
      <c r="G65" s="64">
        <f>+G66+G79</f>
        <v>275</v>
      </c>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c r="ER65" s="80"/>
      <c r="ES65" s="80"/>
      <c r="ET65" s="80"/>
      <c r="EU65" s="80"/>
      <c r="EV65" s="80"/>
      <c r="EW65" s="6"/>
      <c r="EX65" s="6"/>
    </row>
    <row r="66" spans="1:154">
      <c r="A66" s="78" t="s">
        <v>124</v>
      </c>
      <c r="B66" s="79" t="s">
        <v>125</v>
      </c>
      <c r="C66" s="64">
        <f>C67+C68+C69+C70+C72+C73+C74+C75+C71+C76+C77+C78</f>
        <v>0</v>
      </c>
      <c r="D66" s="64">
        <f>D67+D68+D69+D70+D72+D73+D74+D75+D71+D76+D77+D78</f>
        <v>14083630</v>
      </c>
      <c r="E66" s="64">
        <f>E67+E68+E69+E70+E72+E73+E74+E75+E71+E76+E77+E78</f>
        <v>13321630</v>
      </c>
      <c r="F66" s="64">
        <f>F67+F68+F69+F70+F72+F73+F74+F75+F71+F76+F77+F78</f>
        <v>0</v>
      </c>
      <c r="G66" s="64">
        <f>G67+G68+G69+G70+G72+G73+G74+G75+G71+G76+G77+G78</f>
        <v>0</v>
      </c>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c r="EO66" s="80"/>
      <c r="EP66" s="80"/>
      <c r="EQ66" s="80"/>
      <c r="ER66" s="80"/>
      <c r="ES66" s="80"/>
      <c r="ET66" s="80"/>
      <c r="EU66" s="80"/>
      <c r="EV66" s="80"/>
      <c r="EW66" s="6"/>
      <c r="EX66" s="6"/>
    </row>
    <row r="67" spans="1:154" ht="30">
      <c r="A67" s="81" t="s">
        <v>126</v>
      </c>
      <c r="B67" s="90" t="s">
        <v>127</v>
      </c>
      <c r="C67" s="45"/>
      <c r="D67" s="64"/>
      <c r="E67" s="64"/>
      <c r="F67" s="45"/>
      <c r="G67" s="45"/>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c r="EO67" s="80"/>
      <c r="EP67" s="80"/>
      <c r="EQ67" s="80"/>
      <c r="ER67" s="80"/>
      <c r="ES67" s="80"/>
      <c r="ET67" s="80"/>
      <c r="EU67" s="80"/>
      <c r="EV67" s="80"/>
      <c r="EW67" s="6"/>
      <c r="EX67" s="6"/>
    </row>
    <row r="68" spans="1:154" ht="30">
      <c r="A68" s="81" t="s">
        <v>128</v>
      </c>
      <c r="B68" s="90" t="s">
        <v>129</v>
      </c>
      <c r="C68" s="45"/>
      <c r="D68" s="64"/>
      <c r="E68" s="64"/>
      <c r="F68" s="45"/>
      <c r="G68" s="45">
        <v>0</v>
      </c>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6"/>
      <c r="EX68" s="6"/>
    </row>
    <row r="69" spans="1:154" ht="30">
      <c r="A69" s="91" t="s">
        <v>130</v>
      </c>
      <c r="B69" s="90" t="s">
        <v>131</v>
      </c>
      <c r="C69" s="45"/>
      <c r="D69" s="64">
        <v>11002630</v>
      </c>
      <c r="E69" s="64">
        <v>11002630</v>
      </c>
      <c r="F69" s="45"/>
      <c r="G69" s="45"/>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6"/>
      <c r="EX69" s="6"/>
    </row>
    <row r="70" spans="1:154" ht="30">
      <c r="A70" s="81" t="s">
        <v>132</v>
      </c>
      <c r="B70" s="92" t="s">
        <v>133</v>
      </c>
      <c r="C70" s="45"/>
      <c r="D70" s="64"/>
      <c r="E70" s="64"/>
      <c r="F70" s="45"/>
      <c r="G70" s="45"/>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6"/>
      <c r="EX70" s="6"/>
    </row>
    <row r="71" spans="1:154">
      <c r="A71" s="81" t="s">
        <v>134</v>
      </c>
      <c r="B71" s="92" t="s">
        <v>135</v>
      </c>
      <c r="C71" s="45"/>
      <c r="D71" s="64"/>
      <c r="E71" s="64"/>
      <c r="F71" s="45"/>
      <c r="G71" s="45"/>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c r="EO71" s="80"/>
      <c r="EP71" s="80"/>
      <c r="EQ71" s="80"/>
      <c r="ER71" s="80"/>
      <c r="ES71" s="80"/>
      <c r="ET71" s="80"/>
      <c r="EU71" s="80"/>
      <c r="EV71" s="80"/>
      <c r="EW71" s="6"/>
      <c r="EX71" s="6"/>
    </row>
    <row r="72" spans="1:154" ht="30">
      <c r="A72" s="81" t="s">
        <v>136</v>
      </c>
      <c r="B72" s="92" t="s">
        <v>137</v>
      </c>
      <c r="C72" s="45"/>
      <c r="D72" s="64"/>
      <c r="E72" s="64"/>
      <c r="F72" s="45"/>
      <c r="G72" s="45"/>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c r="ER72" s="80"/>
      <c r="ES72" s="80"/>
      <c r="ET72" s="80"/>
      <c r="EU72" s="80"/>
      <c r="EV72" s="80"/>
      <c r="EW72" s="6"/>
      <c r="EX72" s="6"/>
    </row>
    <row r="73" spans="1:154" ht="30">
      <c r="A73" s="81" t="s">
        <v>138</v>
      </c>
      <c r="B73" s="92" t="s">
        <v>139</v>
      </c>
      <c r="C73" s="45"/>
      <c r="D73" s="64"/>
      <c r="E73" s="64"/>
      <c r="F73" s="45"/>
      <c r="G73" s="45"/>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c r="EU73" s="80"/>
      <c r="EV73" s="80"/>
      <c r="EW73" s="6"/>
      <c r="EX73" s="6"/>
    </row>
    <row r="74" spans="1:154" ht="30">
      <c r="A74" s="81" t="s">
        <v>140</v>
      </c>
      <c r="B74" s="92" t="s">
        <v>141</v>
      </c>
      <c r="C74" s="45"/>
      <c r="D74" s="64"/>
      <c r="E74" s="64"/>
      <c r="F74" s="45"/>
      <c r="G74" s="45"/>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6"/>
      <c r="EX74" s="6"/>
    </row>
    <row r="75" spans="1:154" ht="75">
      <c r="A75" s="81" t="s">
        <v>142</v>
      </c>
      <c r="B75" s="92" t="s">
        <v>143</v>
      </c>
      <c r="C75" s="45"/>
      <c r="D75" s="64"/>
      <c r="E75" s="64"/>
      <c r="F75" s="45"/>
      <c r="G75" s="45"/>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6"/>
      <c r="EX75" s="6"/>
    </row>
    <row r="76" spans="1:154" ht="30">
      <c r="A76" s="81" t="s">
        <v>144</v>
      </c>
      <c r="B76" s="92" t="s">
        <v>145</v>
      </c>
      <c r="C76" s="45"/>
      <c r="D76" s="64">
        <v>3081000</v>
      </c>
      <c r="E76" s="64">
        <v>2319000</v>
      </c>
      <c r="F76" s="45"/>
      <c r="G76" s="45"/>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c r="EO76" s="80"/>
      <c r="EP76" s="80"/>
      <c r="EQ76" s="80"/>
      <c r="ER76" s="80"/>
      <c r="ES76" s="80"/>
      <c r="ET76" s="80"/>
      <c r="EU76" s="80"/>
      <c r="EV76" s="80"/>
      <c r="EW76" s="6"/>
      <c r="EX76" s="6"/>
    </row>
    <row r="77" spans="1:154" ht="30">
      <c r="A77" s="81" t="s">
        <v>146</v>
      </c>
      <c r="B77" s="92" t="s">
        <v>147</v>
      </c>
      <c r="C77" s="45"/>
      <c r="D77" s="64"/>
      <c r="E77" s="64"/>
      <c r="F77" s="45"/>
      <c r="G77" s="45"/>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6"/>
      <c r="EX77" s="6"/>
    </row>
    <row r="78" spans="1:154" ht="60">
      <c r="A78" s="81"/>
      <c r="B78" s="92" t="s">
        <v>148</v>
      </c>
      <c r="C78" s="45"/>
      <c r="D78" s="64"/>
      <c r="E78" s="64"/>
      <c r="F78" s="45"/>
      <c r="G78" s="45"/>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6"/>
      <c r="EX78" s="6"/>
    </row>
    <row r="79" spans="1:154">
      <c r="A79" s="78" t="s">
        <v>149</v>
      </c>
      <c r="B79" s="79" t="s">
        <v>150</v>
      </c>
      <c r="C79" s="64">
        <f>+C80+C81+C82+C83+C84+C85+C86+C87</f>
        <v>0</v>
      </c>
      <c r="D79" s="64">
        <f>+D80+D81+D82+D83+D84+D85+D86+D87</f>
        <v>0</v>
      </c>
      <c r="E79" s="64">
        <f>+E80+E81+E82+E83+E84+E85+E86+E87</f>
        <v>0</v>
      </c>
      <c r="F79" s="64">
        <f>+F80+F81+F82+F83+F84+F85+F86+F87</f>
        <v>847</v>
      </c>
      <c r="G79" s="64">
        <f>+G80+G81+G82+G83+G84+G85+G86+G87</f>
        <v>275</v>
      </c>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6"/>
      <c r="EX79" s="6"/>
    </row>
    <row r="80" spans="1:154" ht="30">
      <c r="A80" s="93" t="s">
        <v>151</v>
      </c>
      <c r="B80" s="82" t="s">
        <v>152</v>
      </c>
      <c r="C80" s="45"/>
      <c r="D80" s="64"/>
      <c r="E80" s="64"/>
      <c r="F80" s="45"/>
      <c r="G80" s="45"/>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c r="EO80" s="80"/>
      <c r="EP80" s="80"/>
      <c r="EQ80" s="80"/>
      <c r="ER80" s="80"/>
      <c r="ES80" s="80"/>
      <c r="ET80" s="80"/>
      <c r="EU80" s="80"/>
      <c r="EV80" s="80"/>
      <c r="EW80" s="6"/>
      <c r="EX80" s="6"/>
    </row>
    <row r="81" spans="1:154" ht="30">
      <c r="A81" s="93" t="s">
        <v>153</v>
      </c>
      <c r="B81" s="35" t="s">
        <v>133</v>
      </c>
      <c r="C81" s="45"/>
      <c r="D81" s="64"/>
      <c r="E81" s="64"/>
      <c r="F81" s="45"/>
      <c r="G81" s="45"/>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c r="EO81" s="80"/>
      <c r="EP81" s="80"/>
      <c r="EQ81" s="80"/>
      <c r="ER81" s="80"/>
      <c r="ES81" s="80"/>
      <c r="ET81" s="80"/>
      <c r="EU81" s="80"/>
      <c r="EV81" s="80"/>
      <c r="EW81" s="6"/>
      <c r="EX81" s="6"/>
    </row>
    <row r="82" spans="1:154" ht="45">
      <c r="A82" s="81" t="s">
        <v>154</v>
      </c>
      <c r="B82" s="82" t="s">
        <v>155</v>
      </c>
      <c r="C82" s="45"/>
      <c r="D82" s="64"/>
      <c r="E82" s="64"/>
      <c r="F82" s="45">
        <v>1</v>
      </c>
      <c r="G82" s="45">
        <v>1</v>
      </c>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c r="EO82" s="80"/>
      <c r="EP82" s="80"/>
      <c r="EQ82" s="80"/>
      <c r="ER82" s="80"/>
      <c r="ES82" s="80"/>
      <c r="ET82" s="80"/>
      <c r="EU82" s="80"/>
      <c r="EV82" s="80"/>
      <c r="EW82" s="6"/>
      <c r="EX82" s="6"/>
    </row>
    <row r="83" spans="1:154" ht="45">
      <c r="A83" s="81" t="s">
        <v>156</v>
      </c>
      <c r="B83" s="82" t="s">
        <v>157</v>
      </c>
      <c r="C83" s="45"/>
      <c r="D83" s="64"/>
      <c r="E83" s="64"/>
      <c r="F83" s="45">
        <v>24</v>
      </c>
      <c r="G83" s="45"/>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6"/>
      <c r="EX83" s="6"/>
    </row>
    <row r="84" spans="1:154" ht="30">
      <c r="A84" s="81" t="s">
        <v>158</v>
      </c>
      <c r="B84" s="82" t="s">
        <v>137</v>
      </c>
      <c r="C84" s="45"/>
      <c r="D84" s="64"/>
      <c r="E84" s="64"/>
      <c r="F84" s="45">
        <v>822</v>
      </c>
      <c r="G84" s="45">
        <v>274</v>
      </c>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c r="EN84" s="80"/>
      <c r="EO84" s="80"/>
      <c r="EP84" s="80"/>
      <c r="EQ84" s="80"/>
      <c r="ER84" s="80"/>
      <c r="ES84" s="80"/>
      <c r="ET84" s="80"/>
      <c r="EU84" s="80"/>
      <c r="EV84" s="80"/>
      <c r="EW84" s="6"/>
      <c r="EX84" s="6"/>
    </row>
    <row r="85" spans="1:154" ht="30">
      <c r="A85" s="85" t="s">
        <v>159</v>
      </c>
      <c r="B85" s="94" t="s">
        <v>160</v>
      </c>
      <c r="C85" s="45"/>
      <c r="D85" s="64"/>
      <c r="E85" s="64"/>
      <c r="F85" s="45"/>
      <c r="G85" s="45"/>
      <c r="AI85" s="6"/>
      <c r="BI85" s="6"/>
      <c r="BJ85" s="6"/>
      <c r="BK85" s="6"/>
      <c r="CC85" s="6"/>
    </row>
    <row r="86" spans="1:154" ht="75">
      <c r="A86" s="95" t="s">
        <v>161</v>
      </c>
      <c r="B86" s="96" t="s">
        <v>162</v>
      </c>
      <c r="C86" s="45"/>
      <c r="D86" s="64"/>
      <c r="E86" s="64"/>
      <c r="F86" s="45"/>
      <c r="G86" s="45">
        <v>0</v>
      </c>
      <c r="BI86" s="6"/>
      <c r="BJ86" s="6"/>
      <c r="BK86" s="6"/>
      <c r="CC86" s="6"/>
    </row>
    <row r="87" spans="1:154" ht="45">
      <c r="A87" s="95" t="s">
        <v>163</v>
      </c>
      <c r="B87" s="97" t="s">
        <v>164</v>
      </c>
      <c r="C87" s="45"/>
      <c r="D87" s="64"/>
      <c r="E87" s="64"/>
      <c r="F87" s="45"/>
      <c r="G87" s="45"/>
      <c r="BI87" s="6"/>
      <c r="BJ87" s="6"/>
      <c r="BK87" s="6"/>
      <c r="CC87" s="6"/>
    </row>
    <row r="88" spans="1:154" ht="30">
      <c r="A88" s="98" t="s">
        <v>165</v>
      </c>
      <c r="B88" s="98" t="s">
        <v>166</v>
      </c>
      <c r="C88" s="64">
        <f>C89</f>
        <v>0</v>
      </c>
      <c r="D88" s="64">
        <f t="shared" ref="D88:G90" si="0">D89</f>
        <v>0</v>
      </c>
      <c r="E88" s="64">
        <f t="shared" si="0"/>
        <v>0</v>
      </c>
      <c r="F88" s="64">
        <f t="shared" si="0"/>
        <v>0</v>
      </c>
      <c r="G88" s="64">
        <f t="shared" si="0"/>
        <v>0</v>
      </c>
      <c r="CC88" s="6"/>
    </row>
    <row r="89" spans="1:154" ht="45">
      <c r="A89" s="98" t="s">
        <v>167</v>
      </c>
      <c r="B89" s="98" t="s">
        <v>168</v>
      </c>
      <c r="C89" s="64">
        <f>C90</f>
        <v>0</v>
      </c>
      <c r="D89" s="64">
        <f t="shared" si="0"/>
        <v>0</v>
      </c>
      <c r="E89" s="64">
        <f t="shared" si="0"/>
        <v>0</v>
      </c>
      <c r="F89" s="64">
        <f t="shared" si="0"/>
        <v>0</v>
      </c>
      <c r="G89" s="64">
        <f t="shared" si="0"/>
        <v>0</v>
      </c>
      <c r="CC89" s="6"/>
    </row>
    <row r="90" spans="1:154" ht="30">
      <c r="A90" s="97"/>
      <c r="B90" s="97" t="s">
        <v>169</v>
      </c>
      <c r="C90" s="64">
        <f>C91</f>
        <v>0</v>
      </c>
      <c r="D90" s="64">
        <f t="shared" si="0"/>
        <v>0</v>
      </c>
      <c r="E90" s="64">
        <f t="shared" si="0"/>
        <v>0</v>
      </c>
      <c r="F90" s="64">
        <f t="shared" si="0"/>
        <v>0</v>
      </c>
      <c r="G90" s="64">
        <f t="shared" si="0"/>
        <v>0</v>
      </c>
      <c r="CC90" s="6"/>
    </row>
    <row r="91" spans="1:154">
      <c r="A91" s="97" t="s">
        <v>170</v>
      </c>
      <c r="B91" s="97" t="s">
        <v>171</v>
      </c>
      <c r="C91" s="45"/>
      <c r="D91" s="64"/>
      <c r="E91" s="45"/>
      <c r="F91" s="45"/>
      <c r="G91" s="45"/>
      <c r="CC91" s="6"/>
    </row>
    <row r="92" spans="1:154">
      <c r="A92" s="98" t="s">
        <v>172</v>
      </c>
      <c r="B92" s="98" t="s">
        <v>173</v>
      </c>
      <c r="C92" s="64">
        <f>C93</f>
        <v>0</v>
      </c>
      <c r="D92" s="64">
        <f>D93</f>
        <v>0</v>
      </c>
      <c r="E92" s="64">
        <f>E93</f>
        <v>0</v>
      </c>
      <c r="F92" s="64">
        <f>F93</f>
        <v>-658196</v>
      </c>
      <c r="G92" s="64">
        <f>G93</f>
        <v>170318</v>
      </c>
      <c r="CC92" s="6"/>
    </row>
    <row r="93" spans="1:154" ht="30">
      <c r="A93" s="97" t="s">
        <v>174</v>
      </c>
      <c r="B93" s="97" t="s">
        <v>175</v>
      </c>
      <c r="C93" s="45"/>
      <c r="D93" s="64"/>
      <c r="E93" s="45"/>
      <c r="F93" s="45">
        <v>-658196</v>
      </c>
      <c r="G93" s="45">
        <v>170318</v>
      </c>
      <c r="CC93" s="6"/>
    </row>
    <row r="94" spans="1:154">
      <c r="CC94" s="6"/>
    </row>
    <row r="95" spans="1:154" ht="15.75">
      <c r="B95" s="105" t="s">
        <v>430</v>
      </c>
      <c r="D95" s="107" t="s">
        <v>431</v>
      </c>
      <c r="CC95" s="6"/>
    </row>
    <row r="96" spans="1:154">
      <c r="B96" s="106" t="s">
        <v>433</v>
      </c>
      <c r="D96" s="108" t="s">
        <v>434</v>
      </c>
      <c r="CC96" s="6"/>
    </row>
    <row r="97" spans="81:81">
      <c r="CC97" s="6"/>
    </row>
    <row r="98" spans="81:81">
      <c r="CC98" s="6"/>
    </row>
    <row r="99" spans="81:81">
      <c r="CC99" s="6"/>
    </row>
    <row r="100" spans="81:81">
      <c r="CC100" s="6"/>
    </row>
    <row r="101" spans="81:81">
      <c r="CC101" s="6"/>
    </row>
    <row r="102" spans="81:81">
      <c r="CC102" s="6"/>
    </row>
    <row r="103" spans="81:81">
      <c r="CC103" s="6"/>
    </row>
  </sheetData>
  <protectedRanges>
    <protectedRange sqref="C85:C86 C69:C81 C61 F85:G87 C29:C50 C54:C55 F69:G78 F80:G81 C17:C26 F61:G61 F29:G50 F54:G54 F17:G22 F24:G26 D23:G23 D55:G55 C57:G57 C64:G65 D79:G79" name="Zonă1" securityDescriptor="O:WDG:WDD:(A;;CC;;;AN)(A;;CC;;;AU)(A;;CC;;;WD)"/>
  </protectedRanges>
  <mergeCells count="29">
    <mergeCell ref="H4:L4"/>
    <mergeCell ref="M4:Q4"/>
    <mergeCell ref="BA4:BE4"/>
    <mergeCell ref="R4:V4"/>
    <mergeCell ref="AB4:AF4"/>
    <mergeCell ref="W4:AA4"/>
    <mergeCell ref="AG4:AK4"/>
    <mergeCell ref="AL4:AP4"/>
    <mergeCell ref="AQ4:AU4"/>
    <mergeCell ref="ER4:EV4"/>
    <mergeCell ref="DI4:DM4"/>
    <mergeCell ref="DN4:DR4"/>
    <mergeCell ref="DS4:DW4"/>
    <mergeCell ref="DX4:EB4"/>
    <mergeCell ref="EC4:EG4"/>
    <mergeCell ref="EH4:EL4"/>
    <mergeCell ref="EM4:EQ4"/>
    <mergeCell ref="DD4:DH4"/>
    <mergeCell ref="AV4:AZ4"/>
    <mergeCell ref="BF4:BJ4"/>
    <mergeCell ref="CY4:DC4"/>
    <mergeCell ref="CT4:CX4"/>
    <mergeCell ref="BK4:BO4"/>
    <mergeCell ref="CJ4:CN4"/>
    <mergeCell ref="BP4:BT4"/>
    <mergeCell ref="BU4:BY4"/>
    <mergeCell ref="CO4:CS4"/>
    <mergeCell ref="BZ4:CD4"/>
    <mergeCell ref="CE4:CI4"/>
  </mergeCells>
  <phoneticPr fontId="20" type="noConversion"/>
  <pageMargins left="0.75" right="0.75" top="1" bottom="1" header="0.5" footer="0.5"/>
  <pageSetup scale="66"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CC00CC"/>
  </sheetPr>
  <dimension ref="A1:IB203"/>
  <sheetViews>
    <sheetView tabSelected="1" zoomScale="90" zoomScaleNormal="90" workbookViewId="0">
      <pane xSplit="3" ySplit="6" topLeftCell="D7" activePane="bottomRight" state="frozen"/>
      <selection activeCell="B2" sqref="B2"/>
      <selection pane="topRight" activeCell="B2" sqref="B2"/>
      <selection pane="bottomLeft" activeCell="B2" sqref="B2"/>
      <selection pane="bottomRight" activeCell="I5" sqref="I5"/>
    </sheetView>
  </sheetViews>
  <sheetFormatPr defaultRowHeight="15"/>
  <cols>
    <col min="1" max="1" width="13.42578125" style="1" bestFit="1" customWidth="1"/>
    <col min="2" max="2" width="71.28515625" style="4" customWidth="1"/>
    <col min="3" max="3" width="7.85546875" style="4" customWidth="1"/>
    <col min="4" max="4" width="15.5703125" style="4" customWidth="1"/>
    <col min="5" max="5" width="14.85546875" style="4" customWidth="1"/>
    <col min="6" max="6" width="15.7109375" style="4" bestFit="1" customWidth="1"/>
    <col min="7" max="7" width="15.42578125" style="4" bestFit="1" customWidth="1"/>
    <col min="8" max="8" width="14.5703125" style="4" bestFit="1" customWidth="1"/>
    <col min="9" max="9" width="8.5703125" style="5" customWidth="1"/>
    <col min="10" max="16384" width="9.140625" style="5"/>
  </cols>
  <sheetData>
    <row r="1" spans="1:8" ht="17.25">
      <c r="B1" s="2" t="s">
        <v>436</v>
      </c>
      <c r="C1" s="3"/>
    </row>
    <row r="2" spans="1:8">
      <c r="B2" s="3"/>
      <c r="C2" s="3"/>
    </row>
    <row r="3" spans="1:8">
      <c r="B3" s="3"/>
      <c r="C3" s="3"/>
      <c r="D3" s="6"/>
    </row>
    <row r="4" spans="1:8">
      <c r="D4" s="7"/>
      <c r="E4" s="7"/>
      <c r="F4" s="8"/>
      <c r="G4" s="9"/>
      <c r="H4" s="10" t="s">
        <v>422</v>
      </c>
    </row>
    <row r="5" spans="1:8" s="14" customFormat="1" ht="90">
      <c r="A5" s="11" t="s">
        <v>1</v>
      </c>
      <c r="B5" s="12" t="s">
        <v>2</v>
      </c>
      <c r="C5" s="12"/>
      <c r="D5" s="12" t="s">
        <v>176</v>
      </c>
      <c r="E5" s="13" t="s">
        <v>177</v>
      </c>
      <c r="F5" s="13" t="s">
        <v>178</v>
      </c>
      <c r="G5" s="12" t="s">
        <v>179</v>
      </c>
      <c r="H5" s="12" t="s">
        <v>180</v>
      </c>
    </row>
    <row r="6" spans="1:8">
      <c r="A6" s="15"/>
      <c r="B6" s="16" t="s">
        <v>181</v>
      </c>
      <c r="C6" s="16"/>
      <c r="D6" s="17"/>
      <c r="E6" s="17"/>
      <c r="F6" s="17"/>
      <c r="G6" s="17"/>
      <c r="H6" s="17"/>
    </row>
    <row r="7" spans="1:8" s="20" customFormat="1" ht="16.5" customHeight="1">
      <c r="A7" s="18" t="s">
        <v>182</v>
      </c>
      <c r="B7" s="19" t="s">
        <v>183</v>
      </c>
      <c r="C7" s="53">
        <f t="shared" ref="C7:H7" si="0">+C8+C16</f>
        <v>0</v>
      </c>
      <c r="D7" s="53">
        <f t="shared" si="0"/>
        <v>265077490</v>
      </c>
      <c r="E7" s="53">
        <f t="shared" si="0"/>
        <v>265756490</v>
      </c>
      <c r="F7" s="53">
        <f t="shared" si="0"/>
        <v>134484550</v>
      </c>
      <c r="G7" s="53">
        <f t="shared" si="0"/>
        <v>133946163</v>
      </c>
      <c r="H7" s="53">
        <f t="shared" si="0"/>
        <v>45982742</v>
      </c>
    </row>
    <row r="8" spans="1:8" s="20" customFormat="1">
      <c r="A8" s="18" t="s">
        <v>184</v>
      </c>
      <c r="B8" s="21" t="s">
        <v>185</v>
      </c>
      <c r="C8" s="54">
        <f t="shared" ref="C8:H8" si="1">+C9+C10+C13+C11+C12+C15+C171</f>
        <v>0</v>
      </c>
      <c r="D8" s="54">
        <f t="shared" si="1"/>
        <v>265077490</v>
      </c>
      <c r="E8" s="54">
        <f t="shared" si="1"/>
        <v>265756490</v>
      </c>
      <c r="F8" s="54">
        <f t="shared" si="1"/>
        <v>134484550</v>
      </c>
      <c r="G8" s="54">
        <f t="shared" si="1"/>
        <v>133946163</v>
      </c>
      <c r="H8" s="54">
        <f t="shared" si="1"/>
        <v>45982742</v>
      </c>
    </row>
    <row r="9" spans="1:8" s="20" customFormat="1">
      <c r="A9" s="18" t="s">
        <v>186</v>
      </c>
      <c r="B9" s="21" t="s">
        <v>187</v>
      </c>
      <c r="C9" s="54">
        <f t="shared" ref="C9:H9" si="2">+C23</f>
        <v>0</v>
      </c>
      <c r="D9" s="54">
        <f t="shared" si="2"/>
        <v>4270560</v>
      </c>
      <c r="E9" s="54">
        <f t="shared" si="2"/>
        <v>4270560</v>
      </c>
      <c r="F9" s="54">
        <f t="shared" si="2"/>
        <v>1168330</v>
      </c>
      <c r="G9" s="54">
        <f t="shared" si="2"/>
        <v>1138786</v>
      </c>
      <c r="H9" s="54">
        <f t="shared" si="2"/>
        <v>423992</v>
      </c>
    </row>
    <row r="10" spans="1:8" s="20" customFormat="1" ht="16.5" customHeight="1">
      <c r="A10" s="18" t="s">
        <v>188</v>
      </c>
      <c r="B10" s="21" t="s">
        <v>189</v>
      </c>
      <c r="C10" s="54">
        <f t="shared" ref="C10:H10" si="3">+C44</f>
        <v>0</v>
      </c>
      <c r="D10" s="54">
        <f t="shared" si="3"/>
        <v>120037930</v>
      </c>
      <c r="E10" s="54">
        <f t="shared" si="3"/>
        <v>120716930</v>
      </c>
      <c r="F10" s="54">
        <f t="shared" si="3"/>
        <v>90686720</v>
      </c>
      <c r="G10" s="54">
        <f t="shared" si="3"/>
        <v>90662062</v>
      </c>
      <c r="H10" s="54">
        <f t="shared" si="3"/>
        <v>29782759</v>
      </c>
    </row>
    <row r="11" spans="1:8" s="20" customFormat="1">
      <c r="A11" s="18" t="s">
        <v>190</v>
      </c>
      <c r="B11" s="21" t="s">
        <v>191</v>
      </c>
      <c r="C11" s="54">
        <f t="shared" ref="C11:H11" si="4">+C72</f>
        <v>0</v>
      </c>
      <c r="D11" s="54">
        <f t="shared" si="4"/>
        <v>0</v>
      </c>
      <c r="E11" s="54">
        <f t="shared" si="4"/>
        <v>0</v>
      </c>
      <c r="F11" s="54">
        <f t="shared" si="4"/>
        <v>0</v>
      </c>
      <c r="G11" s="54">
        <f t="shared" si="4"/>
        <v>0</v>
      </c>
      <c r="H11" s="54">
        <f t="shared" si="4"/>
        <v>0</v>
      </c>
    </row>
    <row r="12" spans="1:8" s="20" customFormat="1" ht="30">
      <c r="A12" s="18"/>
      <c r="B12" s="21" t="s">
        <v>192</v>
      </c>
      <c r="C12" s="54">
        <f t="shared" ref="C12:H12" si="5">C172</f>
        <v>0</v>
      </c>
      <c r="D12" s="54">
        <f t="shared" si="5"/>
        <v>123974000</v>
      </c>
      <c r="E12" s="54">
        <f t="shared" si="5"/>
        <v>123974000</v>
      </c>
      <c r="F12" s="54">
        <f t="shared" si="5"/>
        <v>35097000</v>
      </c>
      <c r="G12" s="54">
        <f t="shared" si="5"/>
        <v>34649372</v>
      </c>
      <c r="H12" s="54">
        <f t="shared" si="5"/>
        <v>11451857</v>
      </c>
    </row>
    <row r="13" spans="1:8" s="20" customFormat="1" ht="16.5" customHeight="1">
      <c r="A13" s="18" t="s">
        <v>193</v>
      </c>
      <c r="B13" s="21" t="s">
        <v>194</v>
      </c>
      <c r="C13" s="54">
        <f t="shared" ref="C13:H13" si="6">C179</f>
        <v>0</v>
      </c>
      <c r="D13" s="54">
        <f t="shared" si="6"/>
        <v>16795000</v>
      </c>
      <c r="E13" s="54">
        <f t="shared" si="6"/>
        <v>16795000</v>
      </c>
      <c r="F13" s="54">
        <f t="shared" si="6"/>
        <v>7532500</v>
      </c>
      <c r="G13" s="54">
        <f t="shared" si="6"/>
        <v>7520677</v>
      </c>
      <c r="H13" s="54">
        <f t="shared" si="6"/>
        <v>4342765</v>
      </c>
    </row>
    <row r="14" spans="1:8" s="20" customFormat="1" ht="30">
      <c r="A14" s="18" t="s">
        <v>195</v>
      </c>
      <c r="B14" s="21" t="s">
        <v>196</v>
      </c>
      <c r="C14" s="54">
        <f t="shared" ref="C14:H14" si="7">C186</f>
        <v>0</v>
      </c>
      <c r="D14" s="54">
        <f t="shared" si="7"/>
        <v>0</v>
      </c>
      <c r="E14" s="54">
        <f t="shared" si="7"/>
        <v>0</v>
      </c>
      <c r="F14" s="54">
        <f t="shared" si="7"/>
        <v>0</v>
      </c>
      <c r="G14" s="54">
        <f t="shared" si="7"/>
        <v>0</v>
      </c>
      <c r="H14" s="54">
        <f t="shared" si="7"/>
        <v>0</v>
      </c>
    </row>
    <row r="15" spans="1:8" s="20" customFormat="1" ht="16.5" customHeight="1">
      <c r="A15" s="18" t="s">
        <v>197</v>
      </c>
      <c r="B15" s="21" t="s">
        <v>197</v>
      </c>
      <c r="C15" s="54">
        <f t="shared" ref="C15:H15" si="8">C75</f>
        <v>0</v>
      </c>
      <c r="D15" s="54">
        <f t="shared" si="8"/>
        <v>0</v>
      </c>
      <c r="E15" s="54">
        <f t="shared" si="8"/>
        <v>0</v>
      </c>
      <c r="F15" s="54">
        <f t="shared" si="8"/>
        <v>0</v>
      </c>
      <c r="G15" s="54">
        <f t="shared" si="8"/>
        <v>0</v>
      </c>
      <c r="H15" s="54">
        <f t="shared" si="8"/>
        <v>0</v>
      </c>
    </row>
    <row r="16" spans="1:8" s="20" customFormat="1" ht="16.5" customHeight="1">
      <c r="A16" s="18" t="s">
        <v>198</v>
      </c>
      <c r="B16" s="21" t="s">
        <v>199</v>
      </c>
      <c r="C16" s="54">
        <f t="shared" ref="C16:H17" si="9">C79</f>
        <v>0</v>
      </c>
      <c r="D16" s="54">
        <f t="shared" si="9"/>
        <v>0</v>
      </c>
      <c r="E16" s="54">
        <f t="shared" si="9"/>
        <v>0</v>
      </c>
      <c r="F16" s="54">
        <f t="shared" si="9"/>
        <v>0</v>
      </c>
      <c r="G16" s="54">
        <f t="shared" si="9"/>
        <v>0</v>
      </c>
      <c r="H16" s="54">
        <f t="shared" si="9"/>
        <v>0</v>
      </c>
    </row>
    <row r="17" spans="1:236" s="20" customFormat="1">
      <c r="A17" s="18" t="s">
        <v>200</v>
      </c>
      <c r="B17" s="21" t="s">
        <v>201</v>
      </c>
      <c r="C17" s="54">
        <f t="shared" si="9"/>
        <v>0</v>
      </c>
      <c r="D17" s="54">
        <f t="shared" si="9"/>
        <v>0</v>
      </c>
      <c r="E17" s="54">
        <f t="shared" si="9"/>
        <v>0</v>
      </c>
      <c r="F17" s="54">
        <f t="shared" si="9"/>
        <v>0</v>
      </c>
      <c r="G17" s="54">
        <f t="shared" si="9"/>
        <v>0</v>
      </c>
      <c r="H17" s="54">
        <f t="shared" si="9"/>
        <v>0</v>
      </c>
    </row>
    <row r="18" spans="1:236" s="20" customFormat="1" ht="30">
      <c r="A18" s="18"/>
      <c r="B18" s="21" t="s">
        <v>202</v>
      </c>
      <c r="C18" s="54">
        <f t="shared" ref="C18:H18" si="10">C171+C185</f>
        <v>0</v>
      </c>
      <c r="D18" s="54">
        <f t="shared" si="10"/>
        <v>0</v>
      </c>
      <c r="E18" s="54">
        <f t="shared" si="10"/>
        <v>0</v>
      </c>
      <c r="F18" s="54">
        <f t="shared" si="10"/>
        <v>0</v>
      </c>
      <c r="G18" s="54">
        <f t="shared" si="10"/>
        <v>-24734</v>
      </c>
      <c r="H18" s="54">
        <f t="shared" si="10"/>
        <v>-18631</v>
      </c>
    </row>
    <row r="19" spans="1:236" s="20" customFormat="1" ht="16.5" customHeight="1">
      <c r="A19" s="18" t="s">
        <v>203</v>
      </c>
      <c r="B19" s="21" t="s">
        <v>204</v>
      </c>
      <c r="C19" s="54">
        <f t="shared" ref="C19:H19" si="11">+C20+C16</f>
        <v>0</v>
      </c>
      <c r="D19" s="54">
        <f t="shared" si="11"/>
        <v>265077490</v>
      </c>
      <c r="E19" s="54">
        <f t="shared" si="11"/>
        <v>265756490</v>
      </c>
      <c r="F19" s="54">
        <f t="shared" si="11"/>
        <v>134484550</v>
      </c>
      <c r="G19" s="54">
        <f t="shared" si="11"/>
        <v>133946163</v>
      </c>
      <c r="H19" s="54">
        <f t="shared" si="11"/>
        <v>45982742</v>
      </c>
    </row>
    <row r="20" spans="1:236" s="20" customFormat="1">
      <c r="A20" s="18" t="s">
        <v>205</v>
      </c>
      <c r="B20" s="21" t="s">
        <v>185</v>
      </c>
      <c r="C20" s="54">
        <f t="shared" ref="C20:H20" si="12">C9+C10+C11+C12+C13+C15+C171</f>
        <v>0</v>
      </c>
      <c r="D20" s="54">
        <f t="shared" si="12"/>
        <v>265077490</v>
      </c>
      <c r="E20" s="54">
        <f t="shared" si="12"/>
        <v>265756490</v>
      </c>
      <c r="F20" s="54">
        <f t="shared" si="12"/>
        <v>134484550</v>
      </c>
      <c r="G20" s="54">
        <f t="shared" si="12"/>
        <v>133946163</v>
      </c>
      <c r="H20" s="54">
        <f t="shared" si="12"/>
        <v>45982742</v>
      </c>
    </row>
    <row r="21" spans="1:236" s="20" customFormat="1" ht="16.5" customHeight="1">
      <c r="A21" s="22" t="s">
        <v>206</v>
      </c>
      <c r="B21" s="21" t="s">
        <v>207</v>
      </c>
      <c r="C21" s="54">
        <f t="shared" ref="C21:H21" si="13">+C22+C78+C171</f>
        <v>0</v>
      </c>
      <c r="D21" s="54">
        <f t="shared" si="13"/>
        <v>248282490</v>
      </c>
      <c r="E21" s="54">
        <f t="shared" si="13"/>
        <v>248961490</v>
      </c>
      <c r="F21" s="54">
        <f t="shared" si="13"/>
        <v>126952050</v>
      </c>
      <c r="G21" s="54">
        <f t="shared" si="13"/>
        <v>126425486</v>
      </c>
      <c r="H21" s="54">
        <f t="shared" si="13"/>
        <v>41639977</v>
      </c>
    </row>
    <row r="22" spans="1:236" s="20" customFormat="1" ht="16.5" customHeight="1">
      <c r="A22" s="18" t="s">
        <v>208</v>
      </c>
      <c r="B22" s="21" t="s">
        <v>185</v>
      </c>
      <c r="C22" s="54">
        <f t="shared" ref="C22:H22" si="14">+C23+C44+C72+C172+C75</f>
        <v>0</v>
      </c>
      <c r="D22" s="54">
        <f t="shared" si="14"/>
        <v>248282490</v>
      </c>
      <c r="E22" s="54">
        <f t="shared" si="14"/>
        <v>248961490</v>
      </c>
      <c r="F22" s="54">
        <f t="shared" si="14"/>
        <v>126952050</v>
      </c>
      <c r="G22" s="54">
        <f t="shared" si="14"/>
        <v>126450220</v>
      </c>
      <c r="H22" s="54">
        <f t="shared" si="14"/>
        <v>41658608</v>
      </c>
    </row>
    <row r="23" spans="1:236" s="20" customFormat="1">
      <c r="A23" s="18" t="s">
        <v>209</v>
      </c>
      <c r="B23" s="21" t="s">
        <v>187</v>
      </c>
      <c r="C23" s="54">
        <f t="shared" ref="C23:H23" si="15">+C24+C36+C34</f>
        <v>0</v>
      </c>
      <c r="D23" s="54">
        <f t="shared" si="15"/>
        <v>4270560</v>
      </c>
      <c r="E23" s="54">
        <f t="shared" si="15"/>
        <v>4270560</v>
      </c>
      <c r="F23" s="54">
        <f t="shared" si="15"/>
        <v>1168330</v>
      </c>
      <c r="G23" s="54">
        <f t="shared" si="15"/>
        <v>1138786</v>
      </c>
      <c r="H23" s="54">
        <f t="shared" si="15"/>
        <v>423992</v>
      </c>
    </row>
    <row r="24" spans="1:236" s="20" customFormat="1" ht="16.5" customHeight="1">
      <c r="A24" s="18" t="s">
        <v>210</v>
      </c>
      <c r="B24" s="21" t="s">
        <v>211</v>
      </c>
      <c r="C24" s="54">
        <f t="shared" ref="C24:H24" si="16">C25+C28+C29+C30+C32+C26+C27+C31</f>
        <v>0</v>
      </c>
      <c r="D24" s="54">
        <f t="shared" si="16"/>
        <v>4115630</v>
      </c>
      <c r="E24" s="54">
        <f t="shared" si="16"/>
        <v>4115630</v>
      </c>
      <c r="F24" s="54">
        <f t="shared" si="16"/>
        <v>1081650</v>
      </c>
      <c r="G24" s="54">
        <f t="shared" si="16"/>
        <v>1052753</v>
      </c>
      <c r="H24" s="54">
        <f t="shared" si="16"/>
        <v>353686</v>
      </c>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row>
    <row r="25" spans="1:236" s="20" customFormat="1" ht="16.5" customHeight="1">
      <c r="A25" s="23" t="s">
        <v>212</v>
      </c>
      <c r="B25" s="24" t="s">
        <v>213</v>
      </c>
      <c r="C25" s="55"/>
      <c r="D25" s="56">
        <v>3436180</v>
      </c>
      <c r="E25" s="56">
        <v>3436180</v>
      </c>
      <c r="F25" s="56">
        <v>897390</v>
      </c>
      <c r="G25" s="45">
        <v>869977</v>
      </c>
      <c r="H25" s="45">
        <v>287277</v>
      </c>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row>
    <row r="26" spans="1:236" s="20" customFormat="1">
      <c r="A26" s="23"/>
      <c r="B26" s="24" t="s">
        <v>214</v>
      </c>
      <c r="C26" s="55"/>
      <c r="D26" s="56">
        <v>458000</v>
      </c>
      <c r="E26" s="56">
        <v>458000</v>
      </c>
      <c r="F26" s="56">
        <v>119610</v>
      </c>
      <c r="G26" s="45">
        <v>119515</v>
      </c>
      <c r="H26" s="45">
        <v>42405</v>
      </c>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row>
    <row r="27" spans="1:236" s="20" customFormat="1">
      <c r="A27" s="23"/>
      <c r="B27" s="24" t="s">
        <v>215</v>
      </c>
      <c r="C27" s="55"/>
      <c r="D27" s="56">
        <v>22000</v>
      </c>
      <c r="E27" s="56">
        <v>22000</v>
      </c>
      <c r="F27" s="56">
        <v>5720</v>
      </c>
      <c r="G27" s="45">
        <v>5638</v>
      </c>
      <c r="H27" s="45">
        <v>2003</v>
      </c>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row>
    <row r="28" spans="1:236" s="20" customFormat="1" ht="16.5" customHeight="1">
      <c r="A28" s="23" t="s">
        <v>216</v>
      </c>
      <c r="B28" s="25" t="s">
        <v>217</v>
      </c>
      <c r="C28" s="55"/>
      <c r="D28" s="56">
        <v>13000</v>
      </c>
      <c r="E28" s="56">
        <v>13000</v>
      </c>
      <c r="F28" s="56">
        <v>4940</v>
      </c>
      <c r="G28" s="45">
        <v>4576</v>
      </c>
      <c r="H28" s="45">
        <v>1332</v>
      </c>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row>
    <row r="29" spans="1:236" s="20" customFormat="1" ht="16.5" customHeight="1">
      <c r="A29" s="23" t="s">
        <v>218</v>
      </c>
      <c r="B29" s="25" t="s">
        <v>219</v>
      </c>
      <c r="C29" s="55"/>
      <c r="D29" s="56">
        <v>1000</v>
      </c>
      <c r="E29" s="56">
        <v>1000</v>
      </c>
      <c r="F29" s="56">
        <v>190</v>
      </c>
      <c r="G29" s="45">
        <v>180</v>
      </c>
      <c r="H29" s="45">
        <v>80</v>
      </c>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row>
    <row r="30" spans="1:236" ht="16.5" customHeight="1">
      <c r="A30" s="23"/>
      <c r="B30" s="25" t="s">
        <v>220</v>
      </c>
      <c r="C30" s="55"/>
      <c r="D30" s="56"/>
      <c r="E30" s="56"/>
      <c r="F30" s="56"/>
      <c r="G30" s="45"/>
      <c r="H30" s="45"/>
    </row>
    <row r="31" spans="1:236" s="20" customFormat="1" ht="16.5" customHeight="1">
      <c r="A31" s="23"/>
      <c r="B31" s="25" t="s">
        <v>426</v>
      </c>
      <c r="C31" s="55"/>
      <c r="D31" s="56">
        <v>155000</v>
      </c>
      <c r="E31" s="56">
        <v>155000</v>
      </c>
      <c r="F31" s="56">
        <v>41250</v>
      </c>
      <c r="G31" s="45">
        <v>40383</v>
      </c>
      <c r="H31" s="45">
        <v>13708</v>
      </c>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row>
    <row r="32" spans="1:236" ht="16.5" customHeight="1">
      <c r="A32" s="23" t="s">
        <v>221</v>
      </c>
      <c r="B32" s="25" t="s">
        <v>222</v>
      </c>
      <c r="C32" s="55"/>
      <c r="D32" s="56">
        <v>30450</v>
      </c>
      <c r="E32" s="56">
        <v>30450</v>
      </c>
      <c r="F32" s="56">
        <v>12550</v>
      </c>
      <c r="G32" s="45">
        <v>12484</v>
      </c>
      <c r="H32" s="45">
        <v>6881</v>
      </c>
    </row>
    <row r="33" spans="1:236" ht="16.5" customHeight="1">
      <c r="A33" s="23"/>
      <c r="B33" s="25" t="s">
        <v>223</v>
      </c>
      <c r="C33" s="55"/>
      <c r="D33" s="56"/>
      <c r="E33" s="56"/>
      <c r="F33" s="56"/>
      <c r="G33" s="45"/>
      <c r="H33" s="45"/>
    </row>
    <row r="34" spans="1:236" ht="16.5" customHeight="1">
      <c r="A34" s="23"/>
      <c r="B34" s="21" t="s">
        <v>224</v>
      </c>
      <c r="C34" s="55">
        <f t="shared" ref="C34:H34" si="17">C35</f>
        <v>0</v>
      </c>
      <c r="D34" s="55">
        <f t="shared" si="17"/>
        <v>62350</v>
      </c>
      <c r="E34" s="55">
        <f t="shared" si="17"/>
        <v>62350</v>
      </c>
      <c r="F34" s="55">
        <f t="shared" si="17"/>
        <v>62350</v>
      </c>
      <c r="G34" s="55">
        <f t="shared" si="17"/>
        <v>62350</v>
      </c>
      <c r="H34" s="55">
        <f t="shared" si="17"/>
        <v>62350</v>
      </c>
    </row>
    <row r="35" spans="1:236" ht="16.5" customHeight="1">
      <c r="A35" s="23"/>
      <c r="B35" s="25" t="s">
        <v>225</v>
      </c>
      <c r="C35" s="55"/>
      <c r="D35" s="56">
        <v>62350</v>
      </c>
      <c r="E35" s="56">
        <v>62350</v>
      </c>
      <c r="F35" s="56">
        <v>62350</v>
      </c>
      <c r="G35" s="45">
        <v>62350</v>
      </c>
      <c r="H35" s="45">
        <v>62350</v>
      </c>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row>
    <row r="36" spans="1:236" ht="16.5" customHeight="1">
      <c r="A36" s="18" t="s">
        <v>226</v>
      </c>
      <c r="B36" s="21" t="s">
        <v>227</v>
      </c>
      <c r="C36" s="54">
        <f t="shared" ref="C36:H36" si="18">+C37+C38+C39+C40+C41+C42+C43</f>
        <v>0</v>
      </c>
      <c r="D36" s="54">
        <f t="shared" si="18"/>
        <v>92580</v>
      </c>
      <c r="E36" s="54">
        <f t="shared" si="18"/>
        <v>92580</v>
      </c>
      <c r="F36" s="54">
        <f t="shared" si="18"/>
        <v>24330</v>
      </c>
      <c r="G36" s="54">
        <f t="shared" si="18"/>
        <v>23683</v>
      </c>
      <c r="H36" s="54">
        <f t="shared" si="18"/>
        <v>7956</v>
      </c>
    </row>
    <row r="37" spans="1:236" ht="16.5" customHeight="1">
      <c r="A37" s="23" t="s">
        <v>228</v>
      </c>
      <c r="B37" s="25" t="s">
        <v>229</v>
      </c>
      <c r="C37" s="55"/>
      <c r="D37" s="56"/>
      <c r="E37" s="56"/>
      <c r="F37" s="56"/>
      <c r="G37" s="45"/>
      <c r="H37" s="45"/>
    </row>
    <row r="38" spans="1:236" ht="16.5" customHeight="1">
      <c r="A38" s="23" t="s">
        <v>230</v>
      </c>
      <c r="B38" s="25" t="s">
        <v>231</v>
      </c>
      <c r="C38" s="55"/>
      <c r="D38" s="56"/>
      <c r="E38" s="56"/>
      <c r="F38" s="56"/>
      <c r="G38" s="45"/>
      <c r="H38" s="45"/>
    </row>
    <row r="39" spans="1:236" s="20" customFormat="1" ht="16.5" customHeight="1">
      <c r="A39" s="23" t="s">
        <v>232</v>
      </c>
      <c r="B39" s="25" t="s">
        <v>233</v>
      </c>
      <c r="C39" s="55"/>
      <c r="D39" s="56"/>
      <c r="E39" s="56"/>
      <c r="F39" s="56"/>
      <c r="G39" s="45"/>
      <c r="H39" s="4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row>
    <row r="40" spans="1:236" ht="16.5" customHeight="1">
      <c r="A40" s="23" t="s">
        <v>234</v>
      </c>
      <c r="B40" s="26" t="s">
        <v>235</v>
      </c>
      <c r="C40" s="55"/>
      <c r="D40" s="56"/>
      <c r="E40" s="56"/>
      <c r="F40" s="56"/>
      <c r="G40" s="45"/>
      <c r="H40" s="45"/>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row>
    <row r="41" spans="1:236" ht="16.5" customHeight="1">
      <c r="A41" s="23" t="s">
        <v>236</v>
      </c>
      <c r="B41" s="26" t="s">
        <v>40</v>
      </c>
      <c r="C41" s="55"/>
      <c r="D41" s="56"/>
      <c r="E41" s="56"/>
      <c r="F41" s="56"/>
      <c r="G41" s="45"/>
      <c r="H41" s="45"/>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row>
    <row r="42" spans="1:236" ht="16.5" customHeight="1">
      <c r="A42" s="23"/>
      <c r="B42" s="26" t="s">
        <v>237</v>
      </c>
      <c r="C42" s="55"/>
      <c r="D42" s="56">
        <v>92580</v>
      </c>
      <c r="E42" s="56">
        <v>92580</v>
      </c>
      <c r="F42" s="56">
        <v>24330</v>
      </c>
      <c r="G42" s="45">
        <v>23683</v>
      </c>
      <c r="H42" s="45">
        <v>7956</v>
      </c>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row>
    <row r="43" spans="1:236" ht="16.5" customHeight="1">
      <c r="A43" s="23"/>
      <c r="B43" s="26" t="s">
        <v>238</v>
      </c>
      <c r="C43" s="55"/>
      <c r="D43" s="56"/>
      <c r="E43" s="56"/>
      <c r="F43" s="56"/>
      <c r="G43" s="45"/>
      <c r="H43" s="45"/>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row>
    <row r="44" spans="1:236" ht="16.5" customHeight="1">
      <c r="A44" s="18" t="s">
        <v>239</v>
      </c>
      <c r="B44" s="21" t="s">
        <v>189</v>
      </c>
      <c r="C44" s="54">
        <f t="shared" ref="C44:H44" si="19">+C45+C59+C58+C61+C64+C66+C67+C69+C65+C68</f>
        <v>0</v>
      </c>
      <c r="D44" s="54">
        <f t="shared" si="19"/>
        <v>120037930</v>
      </c>
      <c r="E44" s="54">
        <f t="shared" si="19"/>
        <v>120716930</v>
      </c>
      <c r="F44" s="54">
        <f t="shared" si="19"/>
        <v>90686720</v>
      </c>
      <c r="G44" s="54">
        <f t="shared" si="19"/>
        <v>90662062</v>
      </c>
      <c r="H44" s="54">
        <f t="shared" si="19"/>
        <v>29782759</v>
      </c>
    </row>
    <row r="45" spans="1:236" ht="16.5" customHeight="1">
      <c r="A45" s="18" t="s">
        <v>240</v>
      </c>
      <c r="B45" s="21" t="s">
        <v>241</v>
      </c>
      <c r="C45" s="54">
        <f t="shared" ref="C45:H45" si="20">+C46+C47+C48+C49+C50+C51+C52+C53+C55</f>
        <v>0</v>
      </c>
      <c r="D45" s="54">
        <f t="shared" si="20"/>
        <v>120023930</v>
      </c>
      <c r="E45" s="54">
        <f t="shared" si="20"/>
        <v>120702930</v>
      </c>
      <c r="F45" s="54">
        <f t="shared" si="20"/>
        <v>90685270</v>
      </c>
      <c r="G45" s="54">
        <f t="shared" si="20"/>
        <v>90660726</v>
      </c>
      <c r="H45" s="54">
        <f t="shared" si="20"/>
        <v>29781831</v>
      </c>
    </row>
    <row r="46" spans="1:236" s="20" customFormat="1" ht="16.5" customHeight="1">
      <c r="A46" s="23" t="s">
        <v>242</v>
      </c>
      <c r="B46" s="25" t="s">
        <v>243</v>
      </c>
      <c r="C46" s="55"/>
      <c r="D46" s="56">
        <v>22000</v>
      </c>
      <c r="E46" s="56">
        <v>22000</v>
      </c>
      <c r="F46" s="56">
        <v>5000</v>
      </c>
      <c r="G46" s="45">
        <v>4984</v>
      </c>
      <c r="H46" s="45">
        <v>1970</v>
      </c>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row>
    <row r="47" spans="1:236" s="20" customFormat="1" ht="16.5" customHeight="1">
      <c r="A47" s="23" t="s">
        <v>244</v>
      </c>
      <c r="B47" s="25" t="s">
        <v>245</v>
      </c>
      <c r="C47" s="55"/>
      <c r="D47" s="56">
        <v>3000</v>
      </c>
      <c r="E47" s="56">
        <v>3000</v>
      </c>
      <c r="F47" s="56">
        <v>750</v>
      </c>
      <c r="G47" s="45">
        <v>749</v>
      </c>
      <c r="H47" s="45">
        <v>0</v>
      </c>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row>
    <row r="48" spans="1:236" ht="16.5" customHeight="1">
      <c r="A48" s="23" t="s">
        <v>246</v>
      </c>
      <c r="B48" s="25" t="s">
        <v>247</v>
      </c>
      <c r="C48" s="55"/>
      <c r="D48" s="56">
        <v>78000</v>
      </c>
      <c r="E48" s="56">
        <v>78000</v>
      </c>
      <c r="F48" s="56">
        <v>24000</v>
      </c>
      <c r="G48" s="45">
        <v>24000</v>
      </c>
      <c r="H48" s="45">
        <v>8838</v>
      </c>
    </row>
    <row r="49" spans="1:236" ht="16.5" customHeight="1">
      <c r="A49" s="23" t="s">
        <v>248</v>
      </c>
      <c r="B49" s="25" t="s">
        <v>249</v>
      </c>
      <c r="C49" s="55"/>
      <c r="D49" s="56">
        <v>4000</v>
      </c>
      <c r="E49" s="56">
        <v>4000</v>
      </c>
      <c r="F49" s="56">
        <v>1500</v>
      </c>
      <c r="G49" s="45">
        <v>763</v>
      </c>
      <c r="H49" s="45">
        <v>223</v>
      </c>
    </row>
    <row r="50" spans="1:236" ht="16.5" customHeight="1">
      <c r="A50" s="23" t="s">
        <v>250</v>
      </c>
      <c r="B50" s="25" t="s">
        <v>251</v>
      </c>
      <c r="C50" s="55"/>
      <c r="D50" s="56">
        <v>14000</v>
      </c>
      <c r="E50" s="56">
        <v>14000</v>
      </c>
      <c r="F50" s="56">
        <v>0</v>
      </c>
      <c r="G50" s="45"/>
      <c r="H50" s="45"/>
    </row>
    <row r="51" spans="1:236" ht="16.5" customHeight="1">
      <c r="A51" s="23" t="s">
        <v>252</v>
      </c>
      <c r="B51" s="25" t="s">
        <v>253</v>
      </c>
      <c r="C51" s="55"/>
      <c r="D51" s="56"/>
      <c r="E51" s="56"/>
      <c r="F51" s="56"/>
      <c r="G51" s="45"/>
      <c r="H51" s="45"/>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c r="HR51" s="20"/>
      <c r="HS51" s="20"/>
      <c r="HT51" s="20"/>
      <c r="HU51" s="20"/>
      <c r="HV51" s="20"/>
      <c r="HW51" s="20"/>
      <c r="HX51" s="20"/>
      <c r="HY51" s="20"/>
      <c r="HZ51" s="20"/>
      <c r="IA51" s="20"/>
      <c r="IB51" s="20"/>
    </row>
    <row r="52" spans="1:236" ht="16.5" customHeight="1">
      <c r="A52" s="23" t="s">
        <v>254</v>
      </c>
      <c r="B52" s="25" t="s">
        <v>255</v>
      </c>
      <c r="C52" s="55"/>
      <c r="D52" s="56">
        <v>52000</v>
      </c>
      <c r="E52" s="56">
        <v>52000</v>
      </c>
      <c r="F52" s="56">
        <v>17000</v>
      </c>
      <c r="G52" s="45">
        <v>15530</v>
      </c>
      <c r="H52" s="45">
        <v>5899</v>
      </c>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row>
    <row r="53" spans="1:236" ht="16.5" customHeight="1">
      <c r="A53" s="18" t="s">
        <v>256</v>
      </c>
      <c r="B53" s="21" t="s">
        <v>257</v>
      </c>
      <c r="C53" s="57">
        <f t="shared" ref="C53:H53" si="21">+C54+C89</f>
        <v>0</v>
      </c>
      <c r="D53" s="57">
        <f t="shared" si="21"/>
        <v>119713930</v>
      </c>
      <c r="E53" s="57">
        <f t="shared" si="21"/>
        <v>120392930</v>
      </c>
      <c r="F53" s="57">
        <f t="shared" si="21"/>
        <v>90599520</v>
      </c>
      <c r="G53" s="57">
        <f t="shared" si="21"/>
        <v>90577871</v>
      </c>
      <c r="H53" s="57">
        <f t="shared" si="21"/>
        <v>29747484</v>
      </c>
    </row>
    <row r="54" spans="1:236" ht="16.5" customHeight="1">
      <c r="A54" s="28"/>
      <c r="B54" s="29" t="s">
        <v>258</v>
      </c>
      <c r="C54" s="58"/>
      <c r="D54" s="56">
        <v>99000</v>
      </c>
      <c r="E54" s="56">
        <v>99000</v>
      </c>
      <c r="F54" s="56">
        <v>24000</v>
      </c>
      <c r="G54" s="45">
        <v>24000</v>
      </c>
      <c r="H54" s="45">
        <v>2271</v>
      </c>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c r="HM54" s="20"/>
      <c r="HN54" s="20"/>
      <c r="HO54" s="20"/>
      <c r="HP54" s="20"/>
      <c r="HQ54" s="20"/>
      <c r="HR54" s="20"/>
      <c r="HS54" s="20"/>
      <c r="HT54" s="20"/>
      <c r="HU54" s="20"/>
      <c r="HV54" s="20"/>
      <c r="HW54" s="20"/>
      <c r="HX54" s="20"/>
      <c r="HY54" s="20"/>
      <c r="HZ54" s="20"/>
      <c r="IA54" s="20"/>
      <c r="IB54" s="20"/>
    </row>
    <row r="55" spans="1:236" s="20" customFormat="1" ht="16.5" customHeight="1">
      <c r="A55" s="23" t="s">
        <v>259</v>
      </c>
      <c r="B55" s="25" t="s">
        <v>260</v>
      </c>
      <c r="C55" s="55"/>
      <c r="D55" s="56">
        <v>137000</v>
      </c>
      <c r="E55" s="56">
        <v>137000</v>
      </c>
      <c r="F55" s="56">
        <v>37500</v>
      </c>
      <c r="G55" s="45">
        <v>36829</v>
      </c>
      <c r="H55" s="45">
        <v>17417</v>
      </c>
    </row>
    <row r="56" spans="1:236" s="27" customFormat="1" ht="16.5" customHeight="1">
      <c r="A56" s="23"/>
      <c r="B56" s="25" t="s">
        <v>261</v>
      </c>
      <c r="C56" s="55"/>
      <c r="D56" s="56"/>
      <c r="E56" s="56"/>
      <c r="F56" s="56"/>
      <c r="G56" s="45"/>
      <c r="H56" s="45"/>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c r="HM56" s="20"/>
      <c r="HN56" s="20"/>
      <c r="HO56" s="20"/>
      <c r="HP56" s="20"/>
      <c r="HQ56" s="20"/>
      <c r="HR56" s="20"/>
      <c r="HS56" s="20"/>
      <c r="HT56" s="20"/>
      <c r="HU56" s="20"/>
      <c r="HV56" s="20"/>
      <c r="HW56" s="20"/>
      <c r="HX56" s="20"/>
      <c r="HY56" s="20"/>
      <c r="HZ56" s="20"/>
      <c r="IA56" s="20"/>
      <c r="IB56" s="20"/>
    </row>
    <row r="57" spans="1:236" ht="16.5" customHeight="1">
      <c r="A57" s="23"/>
      <c r="B57" s="25" t="s">
        <v>262</v>
      </c>
      <c r="C57" s="55"/>
      <c r="D57" s="56">
        <v>66000</v>
      </c>
      <c r="E57" s="56">
        <v>66000</v>
      </c>
      <c r="F57" s="56">
        <v>16500</v>
      </c>
      <c r="G57" s="45">
        <v>16379</v>
      </c>
      <c r="H57" s="45">
        <v>5459</v>
      </c>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20"/>
      <c r="HS57" s="20"/>
      <c r="HT57" s="20"/>
      <c r="HU57" s="20"/>
      <c r="HV57" s="20"/>
      <c r="HW57" s="20"/>
      <c r="HX57" s="20"/>
      <c r="HY57" s="20"/>
      <c r="HZ57" s="20"/>
      <c r="IA57" s="20"/>
      <c r="IB57" s="20"/>
    </row>
    <row r="58" spans="1:236" s="20" customFormat="1" ht="16.5" customHeight="1">
      <c r="A58" s="18" t="s">
        <v>263</v>
      </c>
      <c r="B58" s="25" t="s">
        <v>264</v>
      </c>
      <c r="C58" s="55"/>
      <c r="D58" s="56"/>
      <c r="E58" s="56"/>
      <c r="F58" s="56"/>
      <c r="G58" s="45"/>
      <c r="H58" s="4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row>
    <row r="59" spans="1:236" s="20" customFormat="1" ht="16.5" customHeight="1">
      <c r="A59" s="18" t="s">
        <v>265</v>
      </c>
      <c r="B59" s="21" t="s">
        <v>266</v>
      </c>
      <c r="C59" s="59">
        <f t="shared" ref="C59:H59" si="22">+C60</f>
        <v>0</v>
      </c>
      <c r="D59" s="59">
        <f t="shared" si="22"/>
        <v>9000</v>
      </c>
      <c r="E59" s="59">
        <f t="shared" si="22"/>
        <v>9000</v>
      </c>
      <c r="F59" s="59">
        <f t="shared" si="22"/>
        <v>0</v>
      </c>
      <c r="G59" s="59">
        <f t="shared" si="22"/>
        <v>0</v>
      </c>
      <c r="H59" s="59">
        <f t="shared" si="22"/>
        <v>0</v>
      </c>
    </row>
    <row r="60" spans="1:236" s="20" customFormat="1" ht="16.5" customHeight="1">
      <c r="A60" s="23" t="s">
        <v>267</v>
      </c>
      <c r="B60" s="25" t="s">
        <v>268</v>
      </c>
      <c r="C60" s="55"/>
      <c r="D60" s="56">
        <v>9000</v>
      </c>
      <c r="E60" s="56">
        <v>9000</v>
      </c>
      <c r="F60" s="56">
        <v>0</v>
      </c>
      <c r="G60" s="45"/>
      <c r="H60" s="4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row>
    <row r="61" spans="1:236" s="20" customFormat="1" ht="16.5" customHeight="1">
      <c r="A61" s="18" t="s">
        <v>269</v>
      </c>
      <c r="B61" s="21" t="s">
        <v>270</v>
      </c>
      <c r="C61" s="54">
        <f t="shared" ref="C61:H61" si="23">+C62+C63</f>
        <v>0</v>
      </c>
      <c r="D61" s="54">
        <f t="shared" si="23"/>
        <v>0</v>
      </c>
      <c r="E61" s="54">
        <f t="shared" si="23"/>
        <v>0</v>
      </c>
      <c r="F61" s="54">
        <f t="shared" si="23"/>
        <v>0</v>
      </c>
      <c r="G61" s="54">
        <f t="shared" si="23"/>
        <v>0</v>
      </c>
      <c r="H61" s="54">
        <f t="shared" si="23"/>
        <v>0</v>
      </c>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row>
    <row r="62" spans="1:236" ht="16.5" customHeight="1">
      <c r="A62" s="18" t="s">
        <v>271</v>
      </c>
      <c r="B62" s="25" t="s">
        <v>272</v>
      </c>
      <c r="C62" s="55"/>
      <c r="D62" s="56"/>
      <c r="E62" s="56"/>
      <c r="F62" s="56"/>
      <c r="G62" s="45"/>
      <c r="H62" s="45">
        <v>0</v>
      </c>
    </row>
    <row r="63" spans="1:236" s="20" customFormat="1" ht="16.5" customHeight="1">
      <c r="A63" s="18" t="s">
        <v>273</v>
      </c>
      <c r="B63" s="25" t="s">
        <v>274</v>
      </c>
      <c r="C63" s="55"/>
      <c r="D63" s="56"/>
      <c r="E63" s="56"/>
      <c r="F63" s="56"/>
      <c r="G63" s="45"/>
      <c r="H63" s="4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row>
    <row r="64" spans="1:236" ht="16.5" customHeight="1">
      <c r="A64" s="23" t="s">
        <v>275</v>
      </c>
      <c r="B64" s="25" t="s">
        <v>276</v>
      </c>
      <c r="C64" s="55"/>
      <c r="D64" s="56">
        <v>1000</v>
      </c>
      <c r="E64" s="56">
        <v>1000</v>
      </c>
      <c r="F64" s="56">
        <v>450</v>
      </c>
      <c r="G64" s="45">
        <v>386</v>
      </c>
      <c r="H64" s="45">
        <v>128</v>
      </c>
    </row>
    <row r="65" spans="1:236" ht="16.5" customHeight="1">
      <c r="A65" s="23" t="s">
        <v>277</v>
      </c>
      <c r="B65" s="24" t="s">
        <v>278</v>
      </c>
      <c r="C65" s="55"/>
      <c r="D65" s="56"/>
      <c r="E65" s="56"/>
      <c r="F65" s="56"/>
      <c r="G65" s="45"/>
      <c r="H65" s="45"/>
    </row>
    <row r="66" spans="1:236" ht="16.5" customHeight="1">
      <c r="A66" s="23" t="s">
        <v>279</v>
      </c>
      <c r="B66" s="25" t="s">
        <v>280</v>
      </c>
      <c r="C66" s="55"/>
      <c r="D66" s="56"/>
      <c r="E66" s="56"/>
      <c r="F66" s="56"/>
      <c r="G66" s="45"/>
      <c r="H66" s="45"/>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20"/>
      <c r="FY66" s="20"/>
      <c r="FZ66" s="20"/>
      <c r="GA66" s="20"/>
      <c r="GB66" s="20"/>
      <c r="GC66" s="20"/>
      <c r="GD66" s="20"/>
      <c r="GE66" s="20"/>
      <c r="GF66" s="20"/>
      <c r="GG66" s="20"/>
      <c r="GH66" s="20"/>
      <c r="GI66" s="20"/>
      <c r="GJ66" s="20"/>
      <c r="GK66" s="20"/>
      <c r="GL66" s="20"/>
      <c r="GM66" s="20"/>
      <c r="GN66" s="20"/>
      <c r="GO66" s="20"/>
      <c r="GP66" s="20"/>
      <c r="GQ66" s="20"/>
      <c r="GR66" s="20"/>
      <c r="GS66" s="20"/>
      <c r="GT66" s="20"/>
      <c r="GU66" s="20"/>
      <c r="GV66" s="20"/>
      <c r="GW66" s="20"/>
      <c r="GX66" s="20"/>
      <c r="GY66" s="20"/>
      <c r="GZ66" s="20"/>
      <c r="HA66" s="20"/>
      <c r="HB66" s="20"/>
      <c r="HC66" s="20"/>
      <c r="HD66" s="20"/>
      <c r="HE66" s="20"/>
      <c r="HF66" s="20"/>
      <c r="HG66" s="20"/>
      <c r="HH66" s="20"/>
      <c r="HI66" s="20"/>
      <c r="HJ66" s="20"/>
      <c r="HK66" s="20"/>
      <c r="HL66" s="20"/>
      <c r="HM66" s="20"/>
      <c r="HN66" s="20"/>
      <c r="HO66" s="20"/>
      <c r="HP66" s="20"/>
      <c r="HQ66" s="20"/>
      <c r="HR66" s="20"/>
      <c r="HS66" s="20"/>
      <c r="HT66" s="20"/>
      <c r="HU66" s="20"/>
      <c r="HV66" s="20"/>
      <c r="HW66" s="20"/>
      <c r="HX66" s="20"/>
      <c r="HY66" s="20"/>
      <c r="HZ66" s="20"/>
      <c r="IA66" s="20"/>
      <c r="IB66" s="20"/>
    </row>
    <row r="67" spans="1:236" ht="16.5" customHeight="1">
      <c r="A67" s="23" t="s">
        <v>281</v>
      </c>
      <c r="B67" s="25" t="s">
        <v>282</v>
      </c>
      <c r="C67" s="55"/>
      <c r="D67" s="56"/>
      <c r="E67" s="56"/>
      <c r="F67" s="56"/>
      <c r="G67" s="45"/>
      <c r="H67" s="45"/>
    </row>
    <row r="68" spans="1:236" ht="30">
      <c r="A68" s="23"/>
      <c r="B68" s="25" t="s">
        <v>427</v>
      </c>
      <c r="C68" s="55"/>
      <c r="D68" s="56"/>
      <c r="E68" s="56"/>
      <c r="F68" s="56"/>
      <c r="G68" s="45"/>
      <c r="H68" s="45"/>
    </row>
    <row r="69" spans="1:236" ht="16.5" customHeight="1">
      <c r="A69" s="18" t="s">
        <v>283</v>
      </c>
      <c r="B69" s="21" t="s">
        <v>284</v>
      </c>
      <c r="C69" s="59">
        <f t="shared" ref="C69:H69" si="24">+C70+C71</f>
        <v>0</v>
      </c>
      <c r="D69" s="59">
        <f t="shared" si="24"/>
        <v>4000</v>
      </c>
      <c r="E69" s="59">
        <f t="shared" si="24"/>
        <v>4000</v>
      </c>
      <c r="F69" s="59">
        <f t="shared" si="24"/>
        <v>1000</v>
      </c>
      <c r="G69" s="59">
        <f t="shared" si="24"/>
        <v>950</v>
      </c>
      <c r="H69" s="59">
        <f t="shared" si="24"/>
        <v>800</v>
      </c>
    </row>
    <row r="70" spans="1:236" ht="16.5" customHeight="1">
      <c r="A70" s="23" t="s">
        <v>285</v>
      </c>
      <c r="B70" s="25" t="s">
        <v>286</v>
      </c>
      <c r="C70" s="55"/>
      <c r="D70" s="56"/>
      <c r="E70" s="56"/>
      <c r="F70" s="56"/>
      <c r="G70" s="45"/>
      <c r="H70" s="45"/>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R70" s="20"/>
      <c r="FS70" s="20"/>
      <c r="FT70" s="20"/>
      <c r="FU70" s="20"/>
      <c r="FV70" s="20"/>
      <c r="FW70" s="20"/>
      <c r="FX70" s="20"/>
      <c r="FY70" s="20"/>
      <c r="FZ70" s="20"/>
      <c r="GA70" s="20"/>
      <c r="GB70" s="20"/>
      <c r="GC70" s="20"/>
      <c r="GD70" s="20"/>
      <c r="GE70" s="20"/>
      <c r="GF70" s="20"/>
      <c r="GG70" s="20"/>
      <c r="GH70" s="20"/>
      <c r="GI70" s="20"/>
      <c r="GJ70" s="20"/>
      <c r="GK70" s="20"/>
      <c r="GL70" s="20"/>
      <c r="GM70" s="20"/>
      <c r="GN70" s="20"/>
      <c r="GO70" s="20"/>
      <c r="GP70" s="20"/>
      <c r="GQ70" s="20"/>
      <c r="GR70" s="20"/>
      <c r="GS70" s="20"/>
      <c r="GT70" s="20"/>
      <c r="GU70" s="20"/>
      <c r="GV70" s="20"/>
      <c r="GW70" s="20"/>
      <c r="GX70" s="20"/>
      <c r="GY70" s="20"/>
      <c r="GZ70" s="20"/>
      <c r="HA70" s="20"/>
      <c r="HB70" s="20"/>
      <c r="HC70" s="20"/>
      <c r="HD70" s="20"/>
      <c r="HE70" s="20"/>
      <c r="HF70" s="20"/>
      <c r="HG70" s="20"/>
      <c r="HH70" s="20"/>
      <c r="HI70" s="20"/>
      <c r="HJ70" s="20"/>
      <c r="HK70" s="20"/>
      <c r="HL70" s="20"/>
      <c r="HM70" s="20"/>
      <c r="HN70" s="20"/>
      <c r="HO70" s="20"/>
      <c r="HP70" s="20"/>
      <c r="HQ70" s="20"/>
      <c r="HR70" s="20"/>
      <c r="HS70" s="20"/>
      <c r="HT70" s="20"/>
      <c r="HU70" s="20"/>
      <c r="HV70" s="20"/>
      <c r="HW70" s="20"/>
      <c r="HX70" s="20"/>
      <c r="HY70" s="20"/>
      <c r="HZ70" s="20"/>
      <c r="IA70" s="20"/>
      <c r="IB70" s="20"/>
    </row>
    <row r="71" spans="1:236" s="20" customFormat="1" ht="16.5" customHeight="1">
      <c r="A71" s="23" t="s">
        <v>287</v>
      </c>
      <c r="B71" s="25" t="s">
        <v>288</v>
      </c>
      <c r="C71" s="55"/>
      <c r="D71" s="56">
        <v>4000</v>
      </c>
      <c r="E71" s="56">
        <v>4000</v>
      </c>
      <c r="F71" s="56">
        <v>1000</v>
      </c>
      <c r="G71" s="60">
        <v>950</v>
      </c>
      <c r="H71" s="60">
        <v>800</v>
      </c>
    </row>
    <row r="72" spans="1:236" ht="16.5" customHeight="1">
      <c r="A72" s="18" t="s">
        <v>289</v>
      </c>
      <c r="B72" s="21" t="s">
        <v>191</v>
      </c>
      <c r="C72" s="53">
        <f>+C73</f>
        <v>0</v>
      </c>
      <c r="D72" s="53">
        <f t="shared" ref="D72:H73" si="25">+D73</f>
        <v>0</v>
      </c>
      <c r="E72" s="53">
        <f t="shared" si="25"/>
        <v>0</v>
      </c>
      <c r="F72" s="53">
        <f t="shared" si="25"/>
        <v>0</v>
      </c>
      <c r="G72" s="53">
        <f t="shared" si="25"/>
        <v>0</v>
      </c>
      <c r="H72" s="53">
        <f t="shared" si="25"/>
        <v>0</v>
      </c>
    </row>
    <row r="73" spans="1:236" ht="16.5" customHeight="1">
      <c r="A73" s="30" t="s">
        <v>290</v>
      </c>
      <c r="B73" s="21" t="s">
        <v>291</v>
      </c>
      <c r="C73" s="53">
        <f>+C74</f>
        <v>0</v>
      </c>
      <c r="D73" s="53">
        <f t="shared" si="25"/>
        <v>0</v>
      </c>
      <c r="E73" s="53">
        <f t="shared" si="25"/>
        <v>0</v>
      </c>
      <c r="F73" s="53">
        <f t="shared" si="25"/>
        <v>0</v>
      </c>
      <c r="G73" s="53">
        <f t="shared" si="25"/>
        <v>0</v>
      </c>
      <c r="H73" s="53">
        <f t="shared" si="25"/>
        <v>0</v>
      </c>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c r="FQ73" s="20"/>
      <c r="FR73" s="20"/>
      <c r="FS73" s="20"/>
      <c r="FT73" s="20"/>
      <c r="FU73" s="20"/>
      <c r="FV73" s="20"/>
      <c r="FW73" s="20"/>
      <c r="FX73" s="20"/>
      <c r="FY73" s="20"/>
      <c r="FZ73" s="20"/>
      <c r="GA73" s="20"/>
      <c r="GB73" s="20"/>
      <c r="GC73" s="20"/>
      <c r="GD73" s="20"/>
      <c r="GE73" s="20"/>
      <c r="GF73" s="20"/>
      <c r="GG73" s="20"/>
      <c r="GH73" s="20"/>
      <c r="GI73" s="20"/>
      <c r="GJ73" s="20"/>
      <c r="GK73" s="20"/>
      <c r="GL73" s="20"/>
      <c r="GM73" s="20"/>
      <c r="GN73" s="20"/>
      <c r="GO73" s="20"/>
      <c r="GP73" s="20"/>
      <c r="GQ73" s="20"/>
      <c r="GR73" s="20"/>
      <c r="GS73" s="20"/>
      <c r="GT73" s="20"/>
      <c r="GU73" s="20"/>
      <c r="GV73" s="20"/>
      <c r="GW73" s="20"/>
      <c r="GX73" s="20"/>
      <c r="GY73" s="20"/>
      <c r="GZ73" s="20"/>
      <c r="HA73" s="20"/>
      <c r="HB73" s="20"/>
      <c r="HC73" s="20"/>
      <c r="HD73" s="20"/>
      <c r="HE73" s="20"/>
      <c r="HF73" s="20"/>
      <c r="HG73" s="20"/>
      <c r="HH73" s="20"/>
      <c r="HI73" s="20"/>
      <c r="HJ73" s="20"/>
      <c r="HK73" s="20"/>
      <c r="HL73" s="20"/>
      <c r="HM73" s="20"/>
      <c r="HN73" s="20"/>
      <c r="HO73" s="20"/>
      <c r="HP73" s="20"/>
      <c r="HQ73" s="20"/>
      <c r="HR73" s="20"/>
      <c r="HS73" s="20"/>
      <c r="HT73" s="20"/>
      <c r="HU73" s="20"/>
      <c r="HV73" s="20"/>
      <c r="HW73" s="20"/>
      <c r="HX73" s="20"/>
      <c r="HY73" s="20"/>
      <c r="HZ73" s="20"/>
      <c r="IA73" s="20"/>
      <c r="IB73" s="20"/>
    </row>
    <row r="74" spans="1:236" s="20" customFormat="1" ht="16.5" customHeight="1">
      <c r="A74" s="30" t="s">
        <v>292</v>
      </c>
      <c r="B74" s="25" t="s">
        <v>293</v>
      </c>
      <c r="C74" s="55"/>
      <c r="D74" s="56"/>
      <c r="E74" s="56"/>
      <c r="F74" s="56"/>
      <c r="G74" s="45"/>
      <c r="H74" s="45"/>
    </row>
    <row r="75" spans="1:236" s="20" customFormat="1" ht="16.5" customHeight="1">
      <c r="A75" s="30"/>
      <c r="B75" s="31" t="s">
        <v>197</v>
      </c>
      <c r="C75" s="55">
        <f t="shared" ref="C75:H75" si="26">C76+C77</f>
        <v>0</v>
      </c>
      <c r="D75" s="55">
        <f t="shared" si="26"/>
        <v>0</v>
      </c>
      <c r="E75" s="55">
        <f t="shared" si="26"/>
        <v>0</v>
      </c>
      <c r="F75" s="55">
        <f t="shared" si="26"/>
        <v>0</v>
      </c>
      <c r="G75" s="55">
        <f t="shared" si="26"/>
        <v>0</v>
      </c>
      <c r="H75" s="55">
        <f t="shared" si="26"/>
        <v>0</v>
      </c>
    </row>
    <row r="76" spans="1:236" s="20" customFormat="1" ht="16.5" customHeight="1">
      <c r="A76" s="30"/>
      <c r="B76" s="32" t="s">
        <v>294</v>
      </c>
      <c r="C76" s="55"/>
      <c r="D76" s="56"/>
      <c r="E76" s="56"/>
      <c r="F76" s="56"/>
      <c r="G76" s="45"/>
      <c r="H76" s="45"/>
    </row>
    <row r="77" spans="1:236" ht="16.5" customHeight="1">
      <c r="A77" s="30"/>
      <c r="B77" s="32" t="s">
        <v>295</v>
      </c>
      <c r="C77" s="55"/>
      <c r="D77" s="56"/>
      <c r="E77" s="56"/>
      <c r="F77" s="56"/>
      <c r="G77" s="45"/>
      <c r="H77" s="45"/>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c r="FQ77" s="20"/>
      <c r="FR77" s="20"/>
      <c r="FS77" s="20"/>
      <c r="FT77" s="20"/>
      <c r="FU77" s="20"/>
      <c r="FV77" s="20"/>
      <c r="FW77" s="20"/>
      <c r="FX77" s="20"/>
      <c r="FY77" s="20"/>
      <c r="FZ77" s="20"/>
      <c r="GA77" s="20"/>
      <c r="GB77" s="20"/>
      <c r="GC77" s="20"/>
      <c r="GD77" s="20"/>
      <c r="GE77" s="20"/>
      <c r="GF77" s="20"/>
      <c r="GG77" s="20"/>
      <c r="GH77" s="20"/>
      <c r="GI77" s="20"/>
      <c r="GJ77" s="20"/>
      <c r="GK77" s="20"/>
      <c r="GL77" s="20"/>
      <c r="GM77" s="20"/>
      <c r="GN77" s="20"/>
      <c r="GO77" s="20"/>
      <c r="GP77" s="20"/>
      <c r="GQ77" s="20"/>
      <c r="GR77" s="20"/>
      <c r="GS77" s="20"/>
      <c r="GT77" s="20"/>
      <c r="GU77" s="20"/>
      <c r="GV77" s="20"/>
      <c r="GW77" s="20"/>
      <c r="GX77" s="20"/>
      <c r="GY77" s="20"/>
      <c r="GZ77" s="20"/>
      <c r="HA77" s="20"/>
      <c r="HB77" s="20"/>
      <c r="HC77" s="20"/>
      <c r="HD77" s="20"/>
      <c r="HE77" s="20"/>
      <c r="HF77" s="20"/>
      <c r="HG77" s="20"/>
      <c r="HH77" s="20"/>
      <c r="HI77" s="20"/>
      <c r="HJ77" s="20"/>
      <c r="HK77" s="20"/>
      <c r="HL77" s="20"/>
      <c r="HM77" s="20"/>
      <c r="HN77" s="20"/>
      <c r="HO77" s="20"/>
      <c r="HP77" s="20"/>
      <c r="HQ77" s="20"/>
      <c r="HR77" s="20"/>
      <c r="HS77" s="20"/>
      <c r="HT77" s="20"/>
      <c r="HU77" s="20"/>
      <c r="HV77" s="20"/>
      <c r="HW77" s="20"/>
      <c r="HX77" s="20"/>
      <c r="HY77" s="20"/>
      <c r="HZ77" s="20"/>
      <c r="IA77" s="20"/>
      <c r="IB77" s="20"/>
    </row>
    <row r="78" spans="1:236" s="20" customFormat="1" ht="16.5" customHeight="1">
      <c r="A78" s="18" t="s">
        <v>296</v>
      </c>
      <c r="B78" s="21" t="s">
        <v>199</v>
      </c>
      <c r="C78" s="54">
        <f t="shared" ref="C78:H78" si="27">+C79</f>
        <v>0</v>
      </c>
      <c r="D78" s="54">
        <f t="shared" si="27"/>
        <v>0</v>
      </c>
      <c r="E78" s="54">
        <f t="shared" si="27"/>
        <v>0</v>
      </c>
      <c r="F78" s="54">
        <f t="shared" si="27"/>
        <v>0</v>
      </c>
      <c r="G78" s="54">
        <f t="shared" si="27"/>
        <v>0</v>
      </c>
      <c r="H78" s="54">
        <f t="shared" si="27"/>
        <v>0</v>
      </c>
    </row>
    <row r="79" spans="1:236" s="20" customFormat="1" ht="16.5" customHeight="1">
      <c r="A79" s="18" t="s">
        <v>297</v>
      </c>
      <c r="B79" s="21" t="s">
        <v>201</v>
      </c>
      <c r="C79" s="54">
        <f t="shared" ref="C79:H79" si="28">+C80+C85</f>
        <v>0</v>
      </c>
      <c r="D79" s="54">
        <f t="shared" si="28"/>
        <v>0</v>
      </c>
      <c r="E79" s="54">
        <f t="shared" si="28"/>
        <v>0</v>
      </c>
      <c r="F79" s="54">
        <f t="shared" si="28"/>
        <v>0</v>
      </c>
      <c r="G79" s="54">
        <f t="shared" si="28"/>
        <v>0</v>
      </c>
      <c r="H79" s="54">
        <f t="shared" si="28"/>
        <v>0</v>
      </c>
    </row>
    <row r="80" spans="1:236" s="20" customFormat="1" ht="16.5" customHeight="1">
      <c r="A80" s="18" t="s">
        <v>298</v>
      </c>
      <c r="B80" s="21" t="s">
        <v>299</v>
      </c>
      <c r="C80" s="54">
        <f t="shared" ref="C80:H80" si="29">+C82+C84+C83+C81</f>
        <v>0</v>
      </c>
      <c r="D80" s="54">
        <f t="shared" si="29"/>
        <v>0</v>
      </c>
      <c r="E80" s="54">
        <f t="shared" si="29"/>
        <v>0</v>
      </c>
      <c r="F80" s="54">
        <f t="shared" si="29"/>
        <v>0</v>
      </c>
      <c r="G80" s="54">
        <f t="shared" si="29"/>
        <v>0</v>
      </c>
      <c r="H80" s="54">
        <f t="shared" si="29"/>
        <v>0</v>
      </c>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row>
    <row r="81" spans="1:236" s="20" customFormat="1" ht="16.5" customHeight="1">
      <c r="A81" s="18"/>
      <c r="B81" s="24" t="s">
        <v>300</v>
      </c>
      <c r="C81" s="54"/>
      <c r="D81" s="56"/>
      <c r="E81" s="56"/>
      <c r="F81" s="56"/>
      <c r="G81" s="45"/>
      <c r="H81" s="4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row>
    <row r="82" spans="1:236" s="20" customFormat="1" ht="16.5" customHeight="1">
      <c r="A82" s="23" t="s">
        <v>301</v>
      </c>
      <c r="B82" s="25" t="s">
        <v>302</v>
      </c>
      <c r="C82" s="55"/>
      <c r="D82" s="56"/>
      <c r="E82" s="56"/>
      <c r="F82" s="56"/>
      <c r="G82" s="45"/>
      <c r="H82" s="4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row>
    <row r="83" spans="1:236" s="20" customFormat="1" ht="16.5" customHeight="1">
      <c r="A83" s="23" t="s">
        <v>303</v>
      </c>
      <c r="B83" s="24" t="s">
        <v>304</v>
      </c>
      <c r="C83" s="55"/>
      <c r="D83" s="56"/>
      <c r="E83" s="56"/>
      <c r="F83" s="56"/>
      <c r="G83" s="45"/>
      <c r="H83" s="4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row>
    <row r="84" spans="1:236" ht="16.5" customHeight="1">
      <c r="A84" s="23" t="s">
        <v>305</v>
      </c>
      <c r="B84" s="25" t="s">
        <v>306</v>
      </c>
      <c r="C84" s="55"/>
      <c r="D84" s="56"/>
      <c r="E84" s="56"/>
      <c r="F84" s="56"/>
      <c r="G84" s="45"/>
      <c r="H84" s="45"/>
    </row>
    <row r="85" spans="1:236" ht="16.5" customHeight="1">
      <c r="A85" s="33"/>
      <c r="B85" s="24" t="s">
        <v>307</v>
      </c>
      <c r="C85" s="55"/>
      <c r="D85" s="56"/>
      <c r="E85" s="56"/>
      <c r="F85" s="56"/>
      <c r="G85" s="45"/>
      <c r="H85" s="45"/>
    </row>
    <row r="86" spans="1:236" ht="16.5" customHeight="1">
      <c r="A86" s="23" t="s">
        <v>208</v>
      </c>
      <c r="B86" s="25" t="s">
        <v>308</v>
      </c>
      <c r="C86" s="55"/>
      <c r="D86" s="56"/>
      <c r="E86" s="56"/>
      <c r="F86" s="56"/>
      <c r="G86" s="45"/>
      <c r="H86" s="45"/>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7"/>
      <c r="GR86" s="27"/>
      <c r="GS86" s="27"/>
      <c r="GT86" s="27"/>
      <c r="GU86" s="27"/>
      <c r="GV86" s="27"/>
      <c r="GW86" s="27"/>
      <c r="GX86" s="27"/>
      <c r="GY86" s="27"/>
      <c r="GZ86" s="27"/>
      <c r="HA86" s="27"/>
      <c r="HB86" s="27"/>
      <c r="HC86" s="27"/>
      <c r="HD86" s="27"/>
      <c r="HE86" s="27"/>
      <c r="HF86" s="27"/>
      <c r="HG86" s="27"/>
      <c r="HH86" s="27"/>
      <c r="HI86" s="27"/>
      <c r="HJ86" s="27"/>
      <c r="HK86" s="27"/>
      <c r="HL86" s="27"/>
      <c r="HM86" s="27"/>
      <c r="HN86" s="27"/>
      <c r="HO86" s="27"/>
      <c r="HP86" s="27"/>
      <c r="HQ86" s="27"/>
      <c r="HR86" s="27"/>
      <c r="HS86" s="27"/>
      <c r="HT86" s="27"/>
      <c r="HU86" s="27"/>
      <c r="HV86" s="27"/>
      <c r="HW86" s="27"/>
      <c r="HX86" s="27"/>
      <c r="HY86" s="27"/>
      <c r="HZ86" s="27"/>
      <c r="IA86" s="27"/>
      <c r="IB86" s="27"/>
    </row>
    <row r="87" spans="1:236" ht="16.5" customHeight="1">
      <c r="A87" s="23" t="s">
        <v>309</v>
      </c>
      <c r="B87" s="25" t="s">
        <v>310</v>
      </c>
      <c r="C87" s="53">
        <f t="shared" ref="C87:H87" si="30">+C44-C89+C23+C78+C172+C75</f>
        <v>0</v>
      </c>
      <c r="D87" s="53">
        <f t="shared" si="30"/>
        <v>128667560</v>
      </c>
      <c r="E87" s="53">
        <f t="shared" si="30"/>
        <v>128667560</v>
      </c>
      <c r="F87" s="53">
        <f t="shared" si="30"/>
        <v>36376530</v>
      </c>
      <c r="G87" s="53">
        <f t="shared" si="30"/>
        <v>35896349</v>
      </c>
      <c r="H87" s="53">
        <f t="shared" si="30"/>
        <v>11913395</v>
      </c>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7"/>
      <c r="GM87" s="27"/>
      <c r="GN87" s="27"/>
      <c r="GO87" s="27"/>
      <c r="GP87" s="27"/>
      <c r="GQ87" s="27"/>
      <c r="GR87" s="27"/>
      <c r="GS87" s="27"/>
      <c r="GT87" s="27"/>
      <c r="GU87" s="27"/>
      <c r="GV87" s="27"/>
      <c r="GW87" s="27"/>
      <c r="GX87" s="27"/>
      <c r="GY87" s="27"/>
      <c r="GZ87" s="27"/>
      <c r="HA87" s="27"/>
      <c r="HB87" s="27"/>
      <c r="HC87" s="27"/>
      <c r="HD87" s="27"/>
      <c r="HE87" s="27"/>
      <c r="HF87" s="27"/>
      <c r="HG87" s="27"/>
      <c r="HH87" s="27"/>
      <c r="HI87" s="27"/>
      <c r="HJ87" s="27"/>
      <c r="HK87" s="27"/>
      <c r="HL87" s="27"/>
      <c r="HM87" s="27"/>
      <c r="HN87" s="27"/>
      <c r="HO87" s="27"/>
      <c r="HP87" s="27"/>
      <c r="HQ87" s="27"/>
      <c r="HR87" s="27"/>
      <c r="HS87" s="27"/>
      <c r="HT87" s="27"/>
      <c r="HU87" s="27"/>
      <c r="HV87" s="27"/>
      <c r="HW87" s="27"/>
      <c r="HX87" s="27"/>
      <c r="HY87" s="27"/>
      <c r="HZ87" s="27"/>
      <c r="IA87" s="27"/>
      <c r="IB87" s="27"/>
    </row>
    <row r="88" spans="1:236" ht="16.5" customHeight="1">
      <c r="A88" s="23"/>
      <c r="B88" s="25" t="s">
        <v>311</v>
      </c>
      <c r="C88" s="53"/>
      <c r="D88" s="56"/>
      <c r="E88" s="56"/>
      <c r="F88" s="56"/>
      <c r="G88" s="56"/>
      <c r="H88" s="56"/>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row>
    <row r="89" spans="1:236" ht="16.5" customHeight="1">
      <c r="A89" s="23"/>
      <c r="B89" s="21" t="s">
        <v>312</v>
      </c>
      <c r="C89" s="61">
        <f t="shared" ref="C89:H89" si="31">+C90+C131+C154+C156+C167+C169</f>
        <v>0</v>
      </c>
      <c r="D89" s="61">
        <f t="shared" si="31"/>
        <v>119614930</v>
      </c>
      <c r="E89" s="61">
        <f t="shared" si="31"/>
        <v>120293930</v>
      </c>
      <c r="F89" s="61">
        <f t="shared" si="31"/>
        <v>90575520</v>
      </c>
      <c r="G89" s="61">
        <f t="shared" si="31"/>
        <v>90553871</v>
      </c>
      <c r="H89" s="61">
        <f t="shared" si="31"/>
        <v>29745213</v>
      </c>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c r="GH89" s="27"/>
      <c r="GI89" s="27"/>
      <c r="GJ89" s="27"/>
      <c r="GK89" s="27"/>
      <c r="GL89" s="27"/>
      <c r="GM89" s="27"/>
      <c r="GN89" s="27"/>
      <c r="GO89" s="27"/>
      <c r="GP89" s="27"/>
      <c r="GQ89" s="27"/>
      <c r="GR89" s="27"/>
      <c r="GS89" s="27"/>
      <c r="GT89" s="27"/>
      <c r="GU89" s="27"/>
      <c r="GV89" s="27"/>
      <c r="GW89" s="27"/>
      <c r="GX89" s="27"/>
      <c r="GY89" s="27"/>
      <c r="GZ89" s="27"/>
      <c r="HA89" s="27"/>
      <c r="HB89" s="27"/>
      <c r="HC89" s="27"/>
      <c r="HD89" s="27"/>
      <c r="HE89" s="27"/>
      <c r="HF89" s="27"/>
      <c r="HG89" s="27"/>
      <c r="HH89" s="27"/>
      <c r="HI89" s="27"/>
      <c r="HJ89" s="27"/>
      <c r="HK89" s="27"/>
      <c r="HL89" s="27"/>
      <c r="HM89" s="27"/>
      <c r="HN89" s="27"/>
      <c r="HO89" s="27"/>
      <c r="HP89" s="27"/>
      <c r="HQ89" s="27"/>
      <c r="HR89" s="27"/>
      <c r="HS89" s="27"/>
      <c r="HT89" s="27"/>
      <c r="HU89" s="27"/>
      <c r="HV89" s="27"/>
      <c r="HW89" s="27"/>
      <c r="HX89" s="27"/>
      <c r="HY89" s="27"/>
      <c r="HZ89" s="27"/>
      <c r="IA89" s="27"/>
      <c r="IB89" s="27"/>
    </row>
    <row r="90" spans="1:236" s="27" customFormat="1" ht="16.5" customHeight="1">
      <c r="A90" s="18" t="s">
        <v>313</v>
      </c>
      <c r="B90" s="21" t="s">
        <v>314</v>
      </c>
      <c r="C90" s="54">
        <f t="shared" ref="C90:H90" si="32">+C91+C98+C111+C127+C129</f>
        <v>0</v>
      </c>
      <c r="D90" s="54">
        <f t="shared" si="32"/>
        <v>46204000</v>
      </c>
      <c r="E90" s="54">
        <f t="shared" si="32"/>
        <v>45447000</v>
      </c>
      <c r="F90" s="54">
        <f t="shared" si="32"/>
        <v>33875000</v>
      </c>
      <c r="G90" s="54">
        <f t="shared" si="32"/>
        <v>33866887</v>
      </c>
      <c r="H90" s="54">
        <f t="shared" si="32"/>
        <v>10785624</v>
      </c>
    </row>
    <row r="91" spans="1:236" s="27" customFormat="1" ht="16.5" customHeight="1">
      <c r="A91" s="23" t="s">
        <v>315</v>
      </c>
      <c r="B91" s="21" t="s">
        <v>316</v>
      </c>
      <c r="C91" s="53">
        <f t="shared" ref="C91:H91" si="33">+C92+C95+C96+C93+C94</f>
        <v>0</v>
      </c>
      <c r="D91" s="53">
        <f t="shared" si="33"/>
        <v>22266000</v>
      </c>
      <c r="E91" s="53">
        <f t="shared" si="33"/>
        <v>22551000</v>
      </c>
      <c r="F91" s="53">
        <f t="shared" si="33"/>
        <v>16983000</v>
      </c>
      <c r="G91" s="53">
        <f t="shared" si="33"/>
        <v>16979777</v>
      </c>
      <c r="H91" s="53">
        <f t="shared" si="33"/>
        <v>5680661</v>
      </c>
    </row>
    <row r="92" spans="1:236" s="27" customFormat="1" ht="16.5" customHeight="1">
      <c r="A92" s="23"/>
      <c r="B92" s="24" t="s">
        <v>317</v>
      </c>
      <c r="C92" s="55"/>
      <c r="D92" s="56">
        <v>21243000</v>
      </c>
      <c r="E92" s="56">
        <v>21468000</v>
      </c>
      <c r="F92" s="56">
        <v>16151000</v>
      </c>
      <c r="G92" s="45">
        <v>16150630</v>
      </c>
      <c r="H92" s="45">
        <v>5427962</v>
      </c>
    </row>
    <row r="93" spans="1:236" s="27" customFormat="1" ht="16.5" customHeight="1">
      <c r="A93" s="23"/>
      <c r="B93" s="24" t="s">
        <v>318</v>
      </c>
      <c r="C93" s="55"/>
      <c r="D93" s="56"/>
      <c r="E93" s="56"/>
      <c r="F93" s="56"/>
      <c r="G93" s="45"/>
      <c r="H93" s="45"/>
    </row>
    <row r="94" spans="1:236" s="27" customFormat="1" ht="16.5" customHeight="1">
      <c r="A94" s="23"/>
      <c r="B94" s="24" t="s">
        <v>319</v>
      </c>
      <c r="C94" s="55"/>
      <c r="D94" s="56">
        <v>162000</v>
      </c>
      <c r="E94" s="56">
        <v>226000</v>
      </c>
      <c r="F94" s="56">
        <v>185000</v>
      </c>
      <c r="G94" s="45">
        <v>183810</v>
      </c>
      <c r="H94" s="45">
        <v>39004</v>
      </c>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row>
    <row r="95" spans="1:236" s="27" customFormat="1" ht="16.5" customHeight="1">
      <c r="A95" s="23"/>
      <c r="B95" s="24" t="s">
        <v>320</v>
      </c>
      <c r="C95" s="55"/>
      <c r="D95" s="56">
        <v>50000</v>
      </c>
      <c r="E95" s="56">
        <v>50000</v>
      </c>
      <c r="F95" s="56">
        <v>37000</v>
      </c>
      <c r="G95" s="45">
        <v>36167</v>
      </c>
      <c r="H95" s="45">
        <v>12186</v>
      </c>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row>
    <row r="96" spans="1:236" s="27" customFormat="1" ht="16.5" customHeight="1">
      <c r="A96" s="23"/>
      <c r="B96" s="24" t="s">
        <v>321</v>
      </c>
      <c r="C96" s="55"/>
      <c r="D96" s="56">
        <v>811000</v>
      </c>
      <c r="E96" s="56">
        <v>807000</v>
      </c>
      <c r="F96" s="56">
        <v>610000</v>
      </c>
      <c r="G96" s="45">
        <v>609170</v>
      </c>
      <c r="H96" s="45">
        <v>201509</v>
      </c>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row>
    <row r="97" spans="1:236">
      <c r="A97" s="23"/>
      <c r="B97" s="25" t="s">
        <v>311</v>
      </c>
      <c r="C97" s="55"/>
      <c r="D97" s="56"/>
      <c r="E97" s="56"/>
      <c r="F97" s="56"/>
      <c r="G97" s="45">
        <v>-474</v>
      </c>
      <c r="H97" s="45">
        <v>-170</v>
      </c>
    </row>
    <row r="98" spans="1:236" ht="30">
      <c r="A98" s="23" t="s">
        <v>322</v>
      </c>
      <c r="B98" s="21" t="s">
        <v>323</v>
      </c>
      <c r="C98" s="55">
        <f t="shared" ref="C98:H98" si="34">C99+C100+C101+C102+C103+C104+C106+C105+C107</f>
        <v>0</v>
      </c>
      <c r="D98" s="55">
        <f t="shared" si="34"/>
        <v>12854000</v>
      </c>
      <c r="E98" s="55">
        <f t="shared" si="34"/>
        <v>12676000</v>
      </c>
      <c r="F98" s="55">
        <f t="shared" si="34"/>
        <v>9391000</v>
      </c>
      <c r="G98" s="55">
        <f t="shared" si="34"/>
        <v>9387590</v>
      </c>
      <c r="H98" s="55">
        <f t="shared" si="34"/>
        <v>2474572</v>
      </c>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c r="FQ98" s="20"/>
      <c r="FR98" s="20"/>
      <c r="FS98" s="20"/>
      <c r="FT98" s="20"/>
      <c r="FU98" s="20"/>
      <c r="FV98" s="20"/>
      <c r="FW98" s="20"/>
      <c r="FX98" s="20"/>
      <c r="FY98" s="20"/>
      <c r="FZ98" s="20"/>
      <c r="GA98" s="20"/>
      <c r="GB98" s="20"/>
      <c r="GC98" s="20"/>
      <c r="GD98" s="20"/>
      <c r="GE98" s="20"/>
      <c r="GF98" s="20"/>
      <c r="GG98" s="20"/>
      <c r="GH98" s="20"/>
      <c r="GI98" s="20"/>
      <c r="GJ98" s="20"/>
      <c r="GK98" s="20"/>
      <c r="GL98" s="20"/>
      <c r="GM98" s="20"/>
      <c r="GN98" s="20"/>
      <c r="GO98" s="20"/>
      <c r="GP98" s="20"/>
      <c r="GQ98" s="20"/>
      <c r="GR98" s="20"/>
      <c r="GS98" s="20"/>
      <c r="GT98" s="20"/>
      <c r="GU98" s="20"/>
      <c r="GV98" s="20"/>
      <c r="GW98" s="20"/>
      <c r="GX98" s="20"/>
      <c r="GY98" s="20"/>
      <c r="GZ98" s="20"/>
      <c r="HA98" s="20"/>
      <c r="HB98" s="20"/>
      <c r="HC98" s="20"/>
      <c r="HD98" s="20"/>
      <c r="HE98" s="20"/>
      <c r="HF98" s="20"/>
      <c r="HG98" s="20"/>
      <c r="HH98" s="20"/>
      <c r="HI98" s="20"/>
      <c r="HJ98" s="20"/>
      <c r="HK98" s="20"/>
      <c r="HL98" s="20"/>
      <c r="HM98" s="20"/>
      <c r="HN98" s="20"/>
      <c r="HO98" s="20"/>
      <c r="HP98" s="20"/>
      <c r="HQ98" s="20"/>
      <c r="HR98" s="20"/>
      <c r="HS98" s="20"/>
      <c r="HT98" s="20"/>
      <c r="HU98" s="20"/>
      <c r="HV98" s="20"/>
      <c r="HW98" s="20"/>
      <c r="HX98" s="20"/>
      <c r="HY98" s="20"/>
      <c r="HZ98" s="20"/>
      <c r="IA98" s="20"/>
      <c r="IB98" s="20"/>
    </row>
    <row r="99" spans="1:236" ht="16.5" customHeight="1">
      <c r="A99" s="23"/>
      <c r="B99" s="24" t="s">
        <v>324</v>
      </c>
      <c r="C99" s="55"/>
      <c r="D99" s="56">
        <v>354000</v>
      </c>
      <c r="E99" s="56">
        <v>298000</v>
      </c>
      <c r="F99" s="56">
        <v>229000</v>
      </c>
      <c r="G99" s="45">
        <v>228040</v>
      </c>
      <c r="H99" s="45">
        <v>84621</v>
      </c>
    </row>
    <row r="100" spans="1:236">
      <c r="A100" s="23"/>
      <c r="B100" s="24" t="s">
        <v>325</v>
      </c>
      <c r="C100" s="55"/>
      <c r="D100" s="56"/>
      <c r="E100" s="56"/>
      <c r="F100" s="56"/>
      <c r="G100" s="45"/>
      <c r="H100" s="45"/>
    </row>
    <row r="101" spans="1:236" s="20" customFormat="1" ht="16.5" customHeight="1">
      <c r="A101" s="23"/>
      <c r="B101" s="24" t="s">
        <v>326</v>
      </c>
      <c r="C101" s="55"/>
      <c r="D101" s="56">
        <v>830000</v>
      </c>
      <c r="E101" s="56">
        <v>718000</v>
      </c>
      <c r="F101" s="56">
        <v>718000</v>
      </c>
      <c r="G101" s="45">
        <v>717400</v>
      </c>
      <c r="H101" s="45">
        <v>9</v>
      </c>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row>
    <row r="102" spans="1:236" ht="16.5" customHeight="1">
      <c r="A102" s="23"/>
      <c r="B102" s="24" t="s">
        <v>327</v>
      </c>
      <c r="C102" s="55"/>
      <c r="D102" s="56">
        <v>7502000</v>
      </c>
      <c r="E102" s="56">
        <v>7618000</v>
      </c>
      <c r="F102" s="56">
        <v>5479000</v>
      </c>
      <c r="G102" s="45">
        <v>5478530</v>
      </c>
      <c r="H102" s="45">
        <v>1687086</v>
      </c>
    </row>
    <row r="103" spans="1:236">
      <c r="A103" s="23"/>
      <c r="B103" s="34" t="s">
        <v>328</v>
      </c>
      <c r="C103" s="55"/>
      <c r="D103" s="56"/>
      <c r="E103" s="56"/>
      <c r="F103" s="56"/>
      <c r="G103" s="45"/>
      <c r="H103" s="45"/>
    </row>
    <row r="104" spans="1:236" ht="30">
      <c r="A104" s="23"/>
      <c r="B104" s="24" t="s">
        <v>329</v>
      </c>
      <c r="C104" s="55"/>
      <c r="D104" s="56">
        <v>218000</v>
      </c>
      <c r="E104" s="56">
        <v>220000</v>
      </c>
      <c r="F104" s="56">
        <v>175000</v>
      </c>
      <c r="G104" s="45">
        <v>174040</v>
      </c>
      <c r="H104" s="45">
        <v>46972</v>
      </c>
    </row>
    <row r="105" spans="1:236" ht="16.5" customHeight="1">
      <c r="A105" s="23"/>
      <c r="B105" s="35" t="s">
        <v>330</v>
      </c>
      <c r="C105" s="55"/>
      <c r="D105" s="56"/>
      <c r="E105" s="56"/>
      <c r="F105" s="56"/>
      <c r="G105" s="45"/>
      <c r="H105" s="45"/>
    </row>
    <row r="106" spans="1:236">
      <c r="A106" s="23"/>
      <c r="B106" s="35" t="s">
        <v>331</v>
      </c>
      <c r="C106" s="55"/>
      <c r="D106" s="56">
        <v>3125000</v>
      </c>
      <c r="E106" s="56">
        <v>3086000</v>
      </c>
      <c r="F106" s="56">
        <v>2335000</v>
      </c>
      <c r="G106" s="62">
        <v>2335000</v>
      </c>
      <c r="H106" s="62">
        <v>509524</v>
      </c>
    </row>
    <row r="107" spans="1:236" ht="16.5" customHeight="1">
      <c r="A107" s="23"/>
      <c r="B107" s="36" t="s">
        <v>332</v>
      </c>
      <c r="C107" s="55">
        <f t="shared" ref="C107:H107" si="35">C108+C109</f>
        <v>0</v>
      </c>
      <c r="D107" s="55">
        <f t="shared" si="35"/>
        <v>825000</v>
      </c>
      <c r="E107" s="55">
        <f t="shared" si="35"/>
        <v>736000</v>
      </c>
      <c r="F107" s="55">
        <f t="shared" si="35"/>
        <v>455000</v>
      </c>
      <c r="G107" s="55">
        <f t="shared" si="35"/>
        <v>454580</v>
      </c>
      <c r="H107" s="55">
        <f t="shared" si="35"/>
        <v>146360</v>
      </c>
    </row>
    <row r="108" spans="1:236" ht="16.5" customHeight="1">
      <c r="A108" s="23"/>
      <c r="B108" s="35" t="s">
        <v>333</v>
      </c>
      <c r="C108" s="55"/>
      <c r="D108" s="56">
        <v>825000</v>
      </c>
      <c r="E108" s="56">
        <v>736000</v>
      </c>
      <c r="F108" s="56">
        <v>455000</v>
      </c>
      <c r="G108" s="45">
        <v>454580</v>
      </c>
      <c r="H108" s="45">
        <v>146360</v>
      </c>
    </row>
    <row r="109" spans="1:236">
      <c r="A109" s="23"/>
      <c r="B109" s="35" t="s">
        <v>334</v>
      </c>
      <c r="C109" s="55"/>
      <c r="D109" s="56"/>
      <c r="E109" s="56"/>
      <c r="F109" s="56"/>
      <c r="G109" s="45"/>
      <c r="H109" s="45"/>
    </row>
    <row r="110" spans="1:236">
      <c r="A110" s="23"/>
      <c r="B110" s="25" t="s">
        <v>311</v>
      </c>
      <c r="C110" s="55"/>
      <c r="D110" s="56"/>
      <c r="E110" s="56"/>
      <c r="F110" s="56"/>
      <c r="G110" s="45"/>
      <c r="H110" s="45"/>
    </row>
    <row r="111" spans="1:236" ht="30">
      <c r="A111" s="18" t="s">
        <v>335</v>
      </c>
      <c r="B111" s="21" t="s">
        <v>336</v>
      </c>
      <c r="C111" s="55">
        <f t="shared" ref="C111:H111" si="36">C112+C113+C114+C115+C116+C117+C118+C119+C120+C121</f>
        <v>0</v>
      </c>
      <c r="D111" s="55">
        <f t="shared" si="36"/>
        <v>984000</v>
      </c>
      <c r="E111" s="55">
        <f t="shared" si="36"/>
        <v>834000</v>
      </c>
      <c r="F111" s="55">
        <f t="shared" si="36"/>
        <v>619000</v>
      </c>
      <c r="G111" s="55">
        <f t="shared" si="36"/>
        <v>617520</v>
      </c>
      <c r="H111" s="55">
        <f t="shared" si="36"/>
        <v>223391</v>
      </c>
    </row>
    <row r="112" spans="1:236">
      <c r="A112" s="23"/>
      <c r="B112" s="24" t="s">
        <v>327</v>
      </c>
      <c r="C112" s="55"/>
      <c r="D112" s="56">
        <v>769000</v>
      </c>
      <c r="E112" s="56">
        <v>742000</v>
      </c>
      <c r="F112" s="56">
        <v>544000</v>
      </c>
      <c r="G112" s="45">
        <v>543060</v>
      </c>
      <c r="H112" s="45">
        <v>191999</v>
      </c>
    </row>
    <row r="113" spans="1:236" ht="30">
      <c r="A113" s="23"/>
      <c r="B113" s="37" t="s">
        <v>337</v>
      </c>
      <c r="C113" s="55"/>
      <c r="D113" s="56">
        <v>65000</v>
      </c>
      <c r="E113" s="56">
        <v>5000</v>
      </c>
      <c r="F113" s="56">
        <v>5000</v>
      </c>
      <c r="G113" s="45">
        <v>4580</v>
      </c>
      <c r="H113" s="45">
        <v>4580</v>
      </c>
    </row>
    <row r="114" spans="1:236" ht="16.5" customHeight="1">
      <c r="A114" s="23"/>
      <c r="B114" s="38" t="s">
        <v>338</v>
      </c>
      <c r="C114" s="55"/>
      <c r="D114" s="56">
        <v>150000</v>
      </c>
      <c r="E114" s="56">
        <v>87000</v>
      </c>
      <c r="F114" s="56">
        <v>70000</v>
      </c>
      <c r="G114" s="45">
        <v>69880</v>
      </c>
      <c r="H114" s="45">
        <v>26812</v>
      </c>
    </row>
    <row r="115" spans="1:236" ht="30">
      <c r="A115" s="23"/>
      <c r="B115" s="38" t="s">
        <v>339</v>
      </c>
      <c r="C115" s="55"/>
      <c r="D115" s="56"/>
      <c r="E115" s="56"/>
      <c r="F115" s="56"/>
      <c r="G115" s="45"/>
      <c r="H115" s="45"/>
    </row>
    <row r="116" spans="1:236" ht="16.5" customHeight="1">
      <c r="A116" s="23"/>
      <c r="B116" s="38" t="s">
        <v>340</v>
      </c>
      <c r="C116" s="55"/>
      <c r="D116" s="56"/>
      <c r="E116" s="56"/>
      <c r="F116" s="56"/>
      <c r="G116" s="45"/>
      <c r="H116" s="45"/>
    </row>
    <row r="117" spans="1:236" ht="16.5" customHeight="1">
      <c r="A117" s="23"/>
      <c r="B117" s="24" t="s">
        <v>324</v>
      </c>
      <c r="C117" s="55"/>
      <c r="D117" s="56"/>
      <c r="E117" s="56"/>
      <c r="F117" s="56"/>
      <c r="G117" s="45"/>
      <c r="H117" s="45"/>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c r="FW117" s="20"/>
      <c r="FX117" s="20"/>
      <c r="FY117" s="20"/>
      <c r="FZ117" s="20"/>
      <c r="GA117" s="20"/>
      <c r="GB117" s="20"/>
      <c r="GC117" s="20"/>
      <c r="GD117" s="20"/>
      <c r="GE117" s="20"/>
      <c r="GF117" s="20"/>
      <c r="GG117" s="20"/>
      <c r="GH117" s="20"/>
      <c r="GI117" s="20"/>
      <c r="GJ117" s="20"/>
      <c r="GK117" s="20"/>
      <c r="GL117" s="20"/>
      <c r="GM117" s="20"/>
      <c r="GN117" s="20"/>
      <c r="GO117" s="20"/>
      <c r="GP117" s="20"/>
      <c r="GQ117" s="20"/>
      <c r="GR117" s="20"/>
      <c r="GS117" s="20"/>
      <c r="GT117" s="20"/>
      <c r="GU117" s="20"/>
      <c r="GV117" s="20"/>
      <c r="GW117" s="20"/>
      <c r="GX117" s="20"/>
      <c r="GY117" s="20"/>
      <c r="GZ117" s="20"/>
      <c r="HA117" s="20"/>
      <c r="HB117" s="20"/>
      <c r="HC117" s="20"/>
      <c r="HD117" s="20"/>
      <c r="HE117" s="20"/>
      <c r="HF117" s="20"/>
      <c r="HG117" s="20"/>
      <c r="HH117" s="20"/>
      <c r="HI117" s="20"/>
      <c r="HJ117" s="20"/>
      <c r="HK117" s="20"/>
      <c r="HL117" s="20"/>
      <c r="HM117" s="20"/>
      <c r="HN117" s="20"/>
      <c r="HO117" s="20"/>
      <c r="HP117" s="20"/>
      <c r="HQ117" s="20"/>
      <c r="HR117" s="20"/>
      <c r="HS117" s="20"/>
      <c r="HT117" s="20"/>
      <c r="HU117" s="20"/>
      <c r="HV117" s="20"/>
      <c r="HW117" s="20"/>
      <c r="HX117" s="20"/>
      <c r="HY117" s="20"/>
      <c r="HZ117" s="20"/>
      <c r="IA117" s="20"/>
      <c r="IB117" s="20"/>
    </row>
    <row r="118" spans="1:236" ht="16.5" customHeight="1">
      <c r="A118" s="23"/>
      <c r="B118" s="38" t="s">
        <v>341</v>
      </c>
      <c r="C118" s="55"/>
      <c r="D118" s="56"/>
      <c r="E118" s="56"/>
      <c r="F118" s="56"/>
      <c r="G118" s="63"/>
      <c r="H118" s="63"/>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c r="FQ118" s="20"/>
      <c r="FR118" s="20"/>
      <c r="FS118" s="20"/>
      <c r="FT118" s="20"/>
      <c r="FU118" s="20"/>
      <c r="FV118" s="20"/>
      <c r="FW118" s="20"/>
      <c r="FX118" s="20"/>
      <c r="FY118" s="20"/>
      <c r="FZ118" s="20"/>
      <c r="GA118" s="20"/>
      <c r="GB118" s="20"/>
      <c r="GC118" s="20"/>
      <c r="GD118" s="20"/>
      <c r="GE118" s="20"/>
      <c r="GF118" s="20"/>
      <c r="GG118" s="20"/>
      <c r="GH118" s="20"/>
      <c r="GI118" s="20"/>
      <c r="GJ118" s="20"/>
      <c r="GK118" s="20"/>
      <c r="GL118" s="20"/>
      <c r="GM118" s="20"/>
      <c r="GN118" s="20"/>
      <c r="GO118" s="20"/>
      <c r="GP118" s="20"/>
      <c r="GQ118" s="20"/>
      <c r="GR118" s="20"/>
      <c r="GS118" s="20"/>
      <c r="GT118" s="20"/>
      <c r="GU118" s="20"/>
      <c r="GV118" s="20"/>
      <c r="GW118" s="20"/>
      <c r="GX118" s="20"/>
      <c r="GY118" s="20"/>
      <c r="GZ118" s="20"/>
      <c r="HA118" s="20"/>
      <c r="HB118" s="20"/>
      <c r="HC118" s="20"/>
      <c r="HD118" s="20"/>
      <c r="HE118" s="20"/>
      <c r="HF118" s="20"/>
      <c r="HG118" s="20"/>
      <c r="HH118" s="20"/>
      <c r="HI118" s="20"/>
      <c r="HJ118" s="20"/>
      <c r="HK118" s="20"/>
      <c r="HL118" s="20"/>
      <c r="HM118" s="20"/>
      <c r="HN118" s="20"/>
      <c r="HO118" s="20"/>
      <c r="HP118" s="20"/>
      <c r="HQ118" s="20"/>
      <c r="HR118" s="20"/>
      <c r="HS118" s="20"/>
      <c r="HT118" s="20"/>
      <c r="HU118" s="20"/>
      <c r="HV118" s="20"/>
      <c r="HW118" s="20"/>
      <c r="HX118" s="20"/>
      <c r="HY118" s="20"/>
      <c r="HZ118" s="20"/>
      <c r="IA118" s="20"/>
      <c r="IB118" s="20"/>
    </row>
    <row r="119" spans="1:236">
      <c r="A119" s="23"/>
      <c r="B119" s="39" t="s">
        <v>342</v>
      </c>
      <c r="C119" s="55"/>
      <c r="D119" s="56"/>
      <c r="E119" s="56"/>
      <c r="F119" s="56"/>
      <c r="G119" s="63"/>
      <c r="H119" s="63"/>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c r="FQ119" s="20"/>
      <c r="FR119" s="20"/>
      <c r="FS119" s="20"/>
      <c r="FT119" s="20"/>
      <c r="FU119" s="20"/>
      <c r="FV119" s="20"/>
      <c r="FW119" s="20"/>
      <c r="FX119" s="20"/>
      <c r="FY119" s="20"/>
      <c r="FZ119" s="20"/>
      <c r="GA119" s="20"/>
      <c r="GB119" s="20"/>
      <c r="GC119" s="20"/>
      <c r="GD119" s="20"/>
      <c r="GE119" s="20"/>
      <c r="GF119" s="20"/>
      <c r="GG119" s="20"/>
      <c r="GH119" s="20"/>
      <c r="GI119" s="20"/>
      <c r="GJ119" s="20"/>
      <c r="GK119" s="20"/>
      <c r="GL119" s="20"/>
      <c r="GM119" s="20"/>
      <c r="GN119" s="20"/>
      <c r="GO119" s="20"/>
      <c r="GP119" s="20"/>
      <c r="GQ119" s="20"/>
      <c r="GR119" s="20"/>
      <c r="GS119" s="20"/>
      <c r="GT119" s="20"/>
      <c r="GU119" s="20"/>
      <c r="GV119" s="20"/>
      <c r="GW119" s="20"/>
      <c r="GX119" s="20"/>
      <c r="GY119" s="20"/>
      <c r="GZ119" s="20"/>
      <c r="HA119" s="20"/>
      <c r="HB119" s="20"/>
      <c r="HC119" s="20"/>
      <c r="HD119" s="20"/>
      <c r="HE119" s="20"/>
      <c r="HF119" s="20"/>
      <c r="HG119" s="20"/>
      <c r="HH119" s="20"/>
      <c r="HI119" s="20"/>
      <c r="HJ119" s="20"/>
      <c r="HK119" s="20"/>
      <c r="HL119" s="20"/>
      <c r="HM119" s="20"/>
      <c r="HN119" s="20"/>
      <c r="HO119" s="20"/>
      <c r="HP119" s="20"/>
      <c r="HQ119" s="20"/>
      <c r="HR119" s="20"/>
      <c r="HS119" s="20"/>
      <c r="HT119" s="20"/>
      <c r="HU119" s="20"/>
      <c r="HV119" s="20"/>
      <c r="HW119" s="20"/>
      <c r="HX119" s="20"/>
      <c r="HY119" s="20"/>
      <c r="HZ119" s="20"/>
      <c r="IA119" s="20"/>
      <c r="IB119" s="20"/>
    </row>
    <row r="120" spans="1:236" s="20" customFormat="1" ht="30">
      <c r="A120" s="23"/>
      <c r="B120" s="39" t="s">
        <v>343</v>
      </c>
      <c r="C120" s="55"/>
      <c r="D120" s="56"/>
      <c r="E120" s="56"/>
      <c r="F120" s="56"/>
      <c r="G120" s="63"/>
      <c r="H120" s="63"/>
    </row>
    <row r="121" spans="1:236" s="20" customFormat="1" ht="30">
      <c r="A121" s="23"/>
      <c r="B121" s="40" t="s">
        <v>344</v>
      </c>
      <c r="C121" s="55">
        <f t="shared" ref="C121:H121" si="37">C122+C123+C124+C125</f>
        <v>0</v>
      </c>
      <c r="D121" s="55">
        <f t="shared" si="37"/>
        <v>0</v>
      </c>
      <c r="E121" s="55">
        <f t="shared" si="37"/>
        <v>0</v>
      </c>
      <c r="F121" s="55">
        <f t="shared" si="37"/>
        <v>0</v>
      </c>
      <c r="G121" s="55">
        <f t="shared" si="37"/>
        <v>0</v>
      </c>
      <c r="H121" s="55">
        <f t="shared" si="37"/>
        <v>0</v>
      </c>
    </row>
    <row r="122" spans="1:236" s="20" customFormat="1">
      <c r="A122" s="23"/>
      <c r="B122" s="41" t="s">
        <v>345</v>
      </c>
      <c r="C122" s="55"/>
      <c r="D122" s="56"/>
      <c r="E122" s="56"/>
      <c r="F122" s="56"/>
      <c r="G122" s="63"/>
      <c r="H122" s="63"/>
    </row>
    <row r="123" spans="1:236" s="20" customFormat="1" ht="30">
      <c r="A123" s="23"/>
      <c r="B123" s="41" t="s">
        <v>346</v>
      </c>
      <c r="C123" s="55"/>
      <c r="D123" s="56"/>
      <c r="E123" s="56"/>
      <c r="F123" s="56"/>
      <c r="G123" s="63"/>
      <c r="H123" s="63"/>
    </row>
    <row r="124" spans="1:236" s="20" customFormat="1" ht="30">
      <c r="A124" s="23"/>
      <c r="B124" s="41" t="s">
        <v>347</v>
      </c>
      <c r="C124" s="55"/>
      <c r="D124" s="56"/>
      <c r="E124" s="56"/>
      <c r="F124" s="56"/>
      <c r="G124" s="63"/>
      <c r="H124" s="63"/>
    </row>
    <row r="125" spans="1:236" s="20" customFormat="1" ht="30">
      <c r="A125" s="23"/>
      <c r="B125" s="41" t="s">
        <v>348</v>
      </c>
      <c r="C125" s="55"/>
      <c r="D125" s="56"/>
      <c r="E125" s="56"/>
      <c r="F125" s="56"/>
      <c r="G125" s="63"/>
      <c r="H125" s="63"/>
    </row>
    <row r="126" spans="1:236" s="20" customFormat="1">
      <c r="A126" s="23"/>
      <c r="B126" s="25" t="s">
        <v>311</v>
      </c>
      <c r="C126" s="55"/>
      <c r="D126" s="56"/>
      <c r="E126" s="56"/>
      <c r="F126" s="56"/>
      <c r="G126" s="63"/>
      <c r="H126" s="63"/>
    </row>
    <row r="127" spans="1:236" s="20" customFormat="1">
      <c r="A127" s="23" t="s">
        <v>349</v>
      </c>
      <c r="B127" s="25" t="s">
        <v>350</v>
      </c>
      <c r="C127" s="53"/>
      <c r="D127" s="56">
        <v>8932000</v>
      </c>
      <c r="E127" s="56">
        <v>8327000</v>
      </c>
      <c r="F127" s="56">
        <v>6155000</v>
      </c>
      <c r="G127" s="45">
        <v>6155000</v>
      </c>
      <c r="H127" s="45">
        <v>2130000</v>
      </c>
    </row>
    <row r="128" spans="1:236" s="20" customFormat="1" ht="16.5" customHeight="1">
      <c r="A128" s="23"/>
      <c r="B128" s="25" t="s">
        <v>311</v>
      </c>
      <c r="C128" s="53"/>
      <c r="D128" s="56"/>
      <c r="E128" s="56"/>
      <c r="F128" s="56"/>
      <c r="G128" s="45"/>
      <c r="H128" s="4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row>
    <row r="129" spans="1:236" s="20" customFormat="1" ht="16.5" customHeight="1">
      <c r="A129" s="23" t="s">
        <v>351</v>
      </c>
      <c r="B129" s="25" t="s">
        <v>352</v>
      </c>
      <c r="C129" s="55"/>
      <c r="D129" s="56">
        <v>1168000</v>
      </c>
      <c r="E129" s="56">
        <v>1059000</v>
      </c>
      <c r="F129" s="56">
        <v>727000</v>
      </c>
      <c r="G129" s="60">
        <v>727000</v>
      </c>
      <c r="H129" s="60">
        <v>277000</v>
      </c>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row>
    <row r="130" spans="1:236" s="20" customFormat="1" ht="16.5" customHeight="1">
      <c r="A130" s="23"/>
      <c r="B130" s="25" t="s">
        <v>311</v>
      </c>
      <c r="C130" s="55"/>
      <c r="D130" s="56"/>
      <c r="E130" s="56"/>
      <c r="F130" s="56"/>
      <c r="G130" s="60"/>
      <c r="H130" s="60">
        <v>0</v>
      </c>
    </row>
    <row r="131" spans="1:236" ht="16.5" customHeight="1">
      <c r="A131" s="18" t="s">
        <v>353</v>
      </c>
      <c r="B131" s="21" t="s">
        <v>354</v>
      </c>
      <c r="C131" s="54">
        <f t="shared" ref="C131:H131" si="38">+C132+C138+C140+C144+C150</f>
        <v>0</v>
      </c>
      <c r="D131" s="54">
        <f t="shared" si="38"/>
        <v>26072000</v>
      </c>
      <c r="E131" s="54">
        <f t="shared" si="38"/>
        <v>27194000</v>
      </c>
      <c r="F131" s="54">
        <f t="shared" si="38"/>
        <v>20596000</v>
      </c>
      <c r="G131" s="54">
        <f t="shared" si="38"/>
        <v>20584134</v>
      </c>
      <c r="H131" s="54">
        <f t="shared" si="38"/>
        <v>6738810</v>
      </c>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c r="DQ131" s="20"/>
      <c r="DR131" s="20"/>
      <c r="DS131" s="20"/>
      <c r="DT131" s="20"/>
      <c r="DU131" s="20"/>
      <c r="DV131" s="20"/>
      <c r="DW131" s="20"/>
      <c r="DX131" s="20"/>
      <c r="DY131" s="20"/>
      <c r="DZ131" s="20"/>
      <c r="EA131" s="20"/>
      <c r="EB131" s="20"/>
      <c r="EC131" s="20"/>
      <c r="ED131" s="20"/>
      <c r="EE131" s="20"/>
      <c r="EF131" s="20"/>
      <c r="EG131" s="20"/>
      <c r="EH131" s="20"/>
      <c r="EI131" s="20"/>
      <c r="EJ131" s="20"/>
      <c r="EK131" s="20"/>
      <c r="EL131" s="20"/>
      <c r="EM131" s="20"/>
      <c r="EN131" s="20"/>
      <c r="EO131" s="20"/>
      <c r="EP131" s="20"/>
      <c r="EQ131" s="20"/>
      <c r="ER131" s="20"/>
      <c r="ES131" s="20"/>
      <c r="ET131" s="20"/>
      <c r="EU131" s="20"/>
      <c r="EV131" s="20"/>
      <c r="EW131" s="20"/>
      <c r="EX131" s="20"/>
      <c r="EY131" s="20"/>
      <c r="EZ131" s="20"/>
      <c r="FA131" s="20"/>
      <c r="FB131" s="20"/>
      <c r="FC131" s="20"/>
      <c r="FD131" s="20"/>
      <c r="FE131" s="20"/>
      <c r="FF131" s="20"/>
      <c r="FG131" s="20"/>
      <c r="FH131" s="20"/>
      <c r="FI131" s="20"/>
      <c r="FJ131" s="20"/>
      <c r="FK131" s="20"/>
      <c r="FL131" s="20"/>
      <c r="FM131" s="20"/>
      <c r="FN131" s="20"/>
      <c r="FO131" s="20"/>
      <c r="FP131" s="20"/>
      <c r="FQ131" s="20"/>
      <c r="FR131" s="20"/>
      <c r="FS131" s="20"/>
      <c r="FT131" s="20"/>
      <c r="FU131" s="20"/>
      <c r="FV131" s="20"/>
      <c r="FW131" s="20"/>
      <c r="FX131" s="20"/>
      <c r="FY131" s="20"/>
      <c r="FZ131" s="20"/>
      <c r="GA131" s="20"/>
      <c r="GB131" s="20"/>
      <c r="GC131" s="20"/>
      <c r="GD131" s="20"/>
      <c r="GE131" s="20"/>
      <c r="GF131" s="20"/>
      <c r="GG131" s="20"/>
      <c r="GH131" s="20"/>
      <c r="GI131" s="20"/>
      <c r="GJ131" s="20"/>
      <c r="GK131" s="20"/>
      <c r="GL131" s="20"/>
      <c r="GM131" s="20"/>
      <c r="GN131" s="20"/>
      <c r="GO131" s="20"/>
      <c r="GP131" s="20"/>
      <c r="GQ131" s="20"/>
      <c r="GR131" s="20"/>
      <c r="GS131" s="20"/>
      <c r="GT131" s="20"/>
      <c r="GU131" s="20"/>
      <c r="GV131" s="20"/>
      <c r="GW131" s="20"/>
      <c r="GX131" s="20"/>
      <c r="GY131" s="20"/>
      <c r="GZ131" s="20"/>
      <c r="HA131" s="20"/>
      <c r="HB131" s="20"/>
      <c r="HC131" s="20"/>
      <c r="HD131" s="20"/>
      <c r="HE131" s="20"/>
      <c r="HF131" s="20"/>
      <c r="HG131" s="20"/>
      <c r="HH131" s="20"/>
      <c r="HI131" s="20"/>
      <c r="HJ131" s="20"/>
      <c r="HK131" s="20"/>
      <c r="HL131" s="20"/>
      <c r="HM131" s="20"/>
      <c r="HN131" s="20"/>
      <c r="HO131" s="20"/>
      <c r="HP131" s="20"/>
      <c r="HQ131" s="20"/>
      <c r="HR131" s="20"/>
      <c r="HS131" s="20"/>
      <c r="HT131" s="20"/>
      <c r="HU131" s="20"/>
      <c r="HV131" s="20"/>
      <c r="HW131" s="20"/>
      <c r="HX131" s="20"/>
      <c r="HY131" s="20"/>
      <c r="HZ131" s="20"/>
      <c r="IA131" s="20"/>
      <c r="IB131" s="20"/>
    </row>
    <row r="132" spans="1:236" ht="16.5" customHeight="1">
      <c r="A132" s="18" t="s">
        <v>355</v>
      </c>
      <c r="B132" s="21" t="s">
        <v>356</v>
      </c>
      <c r="C132" s="53">
        <f t="shared" ref="C132:H132" si="39">+C133+C136</f>
        <v>0</v>
      </c>
      <c r="D132" s="53">
        <f t="shared" si="39"/>
        <v>16795000</v>
      </c>
      <c r="E132" s="53">
        <f t="shared" si="39"/>
        <v>16593000</v>
      </c>
      <c r="F132" s="53">
        <f t="shared" si="39"/>
        <v>12314000</v>
      </c>
      <c r="G132" s="53">
        <f t="shared" si="39"/>
        <v>12313306</v>
      </c>
      <c r="H132" s="53">
        <f t="shared" si="39"/>
        <v>4469206</v>
      </c>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c r="DQ132" s="20"/>
      <c r="DR132" s="20"/>
      <c r="DS132" s="20"/>
      <c r="DT132" s="20"/>
      <c r="DU132" s="20"/>
      <c r="DV132" s="20"/>
      <c r="DW132" s="20"/>
      <c r="DX132" s="20"/>
      <c r="DY132" s="20"/>
      <c r="DZ132" s="20"/>
      <c r="EA132" s="20"/>
      <c r="EB132" s="20"/>
      <c r="EC132" s="20"/>
      <c r="ED132" s="20"/>
      <c r="EE132" s="20"/>
      <c r="EF132" s="20"/>
      <c r="EG132" s="20"/>
      <c r="EH132" s="20"/>
      <c r="EI132" s="20"/>
      <c r="EJ132" s="20"/>
      <c r="EK132" s="20"/>
      <c r="EL132" s="20"/>
      <c r="EM132" s="20"/>
      <c r="EN132" s="20"/>
      <c r="EO132" s="20"/>
      <c r="EP132" s="20"/>
      <c r="EQ132" s="20"/>
      <c r="ER132" s="20"/>
      <c r="ES132" s="20"/>
      <c r="ET132" s="20"/>
      <c r="EU132" s="20"/>
      <c r="EV132" s="20"/>
      <c r="EW132" s="20"/>
      <c r="EX132" s="20"/>
      <c r="EY132" s="20"/>
      <c r="EZ132" s="20"/>
      <c r="FA132" s="20"/>
      <c r="FB132" s="20"/>
      <c r="FC132" s="20"/>
      <c r="FD132" s="20"/>
      <c r="FE132" s="20"/>
      <c r="FF132" s="20"/>
      <c r="FG132" s="20"/>
      <c r="FH132" s="20"/>
      <c r="FI132" s="20"/>
      <c r="FJ132" s="20"/>
      <c r="FK132" s="20"/>
      <c r="FL132" s="20"/>
      <c r="FM132" s="20"/>
      <c r="FN132" s="20"/>
      <c r="FO132" s="20"/>
      <c r="FP132" s="20"/>
      <c r="FQ132" s="20"/>
      <c r="FR132" s="20"/>
      <c r="FS132" s="20"/>
      <c r="FT132" s="20"/>
      <c r="FU132" s="20"/>
      <c r="FV132" s="20"/>
      <c r="FW132" s="20"/>
      <c r="FX132" s="20"/>
      <c r="FY132" s="20"/>
      <c r="FZ132" s="20"/>
      <c r="GA132" s="20"/>
      <c r="GB132" s="20"/>
      <c r="GC132" s="20"/>
      <c r="GD132" s="20"/>
      <c r="GE132" s="20"/>
      <c r="GF132" s="20"/>
      <c r="GG132" s="20"/>
      <c r="GH132" s="20"/>
      <c r="GI132" s="20"/>
      <c r="GJ132" s="20"/>
      <c r="GK132" s="20"/>
      <c r="GL132" s="20"/>
      <c r="GM132" s="20"/>
      <c r="GN132" s="20"/>
      <c r="GO132" s="20"/>
      <c r="GP132" s="20"/>
      <c r="GQ132" s="20"/>
      <c r="GR132" s="20"/>
      <c r="GS132" s="20"/>
      <c r="GT132" s="20"/>
      <c r="GU132" s="20"/>
      <c r="GV132" s="20"/>
      <c r="GW132" s="20"/>
      <c r="GX132" s="20"/>
      <c r="GY132" s="20"/>
      <c r="GZ132" s="20"/>
      <c r="HA132" s="20"/>
      <c r="HB132" s="20"/>
      <c r="HC132" s="20"/>
      <c r="HD132" s="20"/>
      <c r="HE132" s="20"/>
      <c r="HF132" s="20"/>
      <c r="HG132" s="20"/>
      <c r="HH132" s="20"/>
      <c r="HI132" s="20"/>
      <c r="HJ132" s="20"/>
      <c r="HK132" s="20"/>
      <c r="HL132" s="20"/>
      <c r="HM132" s="20"/>
      <c r="HN132" s="20"/>
      <c r="HO132" s="20"/>
      <c r="HP132" s="20"/>
      <c r="HQ132" s="20"/>
      <c r="HR132" s="20"/>
      <c r="HS132" s="20"/>
      <c r="HT132" s="20"/>
      <c r="HU132" s="20"/>
      <c r="HV132" s="20"/>
      <c r="HW132" s="20"/>
      <c r="HX132" s="20"/>
      <c r="HY132" s="20"/>
      <c r="HZ132" s="20"/>
      <c r="IA132" s="20"/>
      <c r="IB132" s="20"/>
    </row>
    <row r="133" spans="1:236" s="20" customFormat="1" ht="16.5" customHeight="1">
      <c r="A133" s="23"/>
      <c r="B133" s="42" t="s">
        <v>423</v>
      </c>
      <c r="C133" s="55">
        <f>C134+C135</f>
        <v>0</v>
      </c>
      <c r="D133" s="55">
        <v>14530000</v>
      </c>
      <c r="E133" s="55">
        <v>14369000</v>
      </c>
      <c r="F133" s="55">
        <v>10642000</v>
      </c>
      <c r="G133" s="55">
        <f>G134+G135</f>
        <v>10641500</v>
      </c>
      <c r="H133" s="55">
        <f>H134+H135</f>
        <v>3858400</v>
      </c>
    </row>
    <row r="134" spans="1:236" s="20" customFormat="1" ht="16.5" customHeight="1">
      <c r="A134" s="23"/>
      <c r="B134" s="100" t="s">
        <v>424</v>
      </c>
      <c r="C134" s="55"/>
      <c r="D134" s="56"/>
      <c r="E134" s="56"/>
      <c r="F134" s="56"/>
      <c r="G134" s="45">
        <v>5749191</v>
      </c>
      <c r="H134" s="45">
        <v>2098832</v>
      </c>
    </row>
    <row r="135" spans="1:236" s="20" customFormat="1" ht="16.5" customHeight="1">
      <c r="A135" s="23"/>
      <c r="B135" s="100" t="s">
        <v>425</v>
      </c>
      <c r="C135" s="55"/>
      <c r="D135" s="56"/>
      <c r="E135" s="56"/>
      <c r="F135" s="56"/>
      <c r="G135" s="45">
        <v>4892309</v>
      </c>
      <c r="H135" s="45">
        <v>1759568</v>
      </c>
    </row>
    <row r="136" spans="1:236" s="20" customFormat="1" ht="16.5" customHeight="1">
      <c r="A136" s="23"/>
      <c r="B136" s="42" t="s">
        <v>358</v>
      </c>
      <c r="C136" s="55"/>
      <c r="D136" s="56">
        <v>2265000</v>
      </c>
      <c r="E136" s="56">
        <v>2224000</v>
      </c>
      <c r="F136" s="56">
        <v>1672000</v>
      </c>
      <c r="G136" s="24">
        <v>1671806</v>
      </c>
      <c r="H136" s="24">
        <v>610806</v>
      </c>
    </row>
    <row r="137" spans="1:236" s="20" customFormat="1" ht="16.5" customHeight="1">
      <c r="A137" s="23"/>
      <c r="B137" s="25" t="s">
        <v>311</v>
      </c>
      <c r="C137" s="55"/>
      <c r="D137" s="56"/>
      <c r="E137" s="56"/>
      <c r="F137" s="56"/>
      <c r="G137" s="24">
        <v>-17968</v>
      </c>
      <c r="H137" s="24">
        <v>-14125</v>
      </c>
    </row>
    <row r="138" spans="1:236" s="20" customFormat="1" ht="16.5" customHeight="1">
      <c r="A138" s="23" t="s">
        <v>359</v>
      </c>
      <c r="B138" s="43" t="s">
        <v>360</v>
      </c>
      <c r="C138" s="55"/>
      <c r="D138" s="56">
        <v>4840000</v>
      </c>
      <c r="E138" s="56">
        <v>5708000</v>
      </c>
      <c r="F138" s="56">
        <v>4530000</v>
      </c>
      <c r="G138" s="55">
        <v>4529550</v>
      </c>
      <c r="H138" s="55">
        <v>1149380</v>
      </c>
    </row>
    <row r="139" spans="1:236" s="20" customFormat="1" ht="16.5" customHeight="1">
      <c r="A139" s="23"/>
      <c r="B139" s="25" t="s">
        <v>311</v>
      </c>
      <c r="C139" s="55"/>
      <c r="D139" s="56"/>
      <c r="E139" s="56"/>
      <c r="F139" s="56"/>
      <c r="G139" s="24">
        <v>-1669</v>
      </c>
      <c r="H139" s="24">
        <v>-55</v>
      </c>
    </row>
    <row r="140" spans="1:236" s="20" customFormat="1" ht="16.5" customHeight="1">
      <c r="A140" s="18" t="s">
        <v>361</v>
      </c>
      <c r="B140" s="44" t="s">
        <v>362</v>
      </c>
      <c r="C140" s="55">
        <f t="shared" ref="C140:H140" si="40">+C141+C142</f>
        <v>0</v>
      </c>
      <c r="D140" s="55">
        <f t="shared" si="40"/>
        <v>395000</v>
      </c>
      <c r="E140" s="55">
        <f t="shared" si="40"/>
        <v>514000</v>
      </c>
      <c r="F140" s="55">
        <f t="shared" si="40"/>
        <v>389000</v>
      </c>
      <c r="G140" s="55">
        <f t="shared" si="40"/>
        <v>380158</v>
      </c>
      <c r="H140" s="55">
        <f t="shared" si="40"/>
        <v>132294</v>
      </c>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row>
    <row r="141" spans="1:236" s="20" customFormat="1" ht="16.5" customHeight="1">
      <c r="A141" s="23"/>
      <c r="B141" s="42" t="s">
        <v>357</v>
      </c>
      <c r="C141" s="55"/>
      <c r="D141" s="56">
        <v>395000</v>
      </c>
      <c r="E141" s="56">
        <v>514000</v>
      </c>
      <c r="F141" s="56">
        <v>389000</v>
      </c>
      <c r="G141" s="45">
        <v>380158</v>
      </c>
      <c r="H141" s="45">
        <v>132294</v>
      </c>
      <c r="I141" s="45"/>
      <c r="J141" s="45"/>
      <c r="K141" s="45"/>
      <c r="L141" s="45"/>
      <c r="M141" s="45"/>
      <c r="N141" s="45"/>
      <c r="O141" s="45"/>
      <c r="P141" s="45"/>
      <c r="Q141" s="45"/>
      <c r="R141" s="45"/>
      <c r="S141" s="45"/>
      <c r="T141" s="4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row>
    <row r="142" spans="1:236" s="20" customFormat="1" ht="16.5" customHeight="1">
      <c r="A142" s="23"/>
      <c r="B142" s="42" t="s">
        <v>363</v>
      </c>
      <c r="C142" s="55"/>
      <c r="D142" s="56"/>
      <c r="E142" s="56"/>
      <c r="F142" s="56"/>
      <c r="G142" s="45"/>
      <c r="H142" s="45"/>
      <c r="I142" s="6"/>
      <c r="J142" s="6"/>
      <c r="K142" s="6"/>
      <c r="L142" s="6"/>
      <c r="M142" s="6"/>
      <c r="N142" s="6"/>
      <c r="O142" s="6"/>
      <c r="P142" s="6"/>
      <c r="Q142" s="6"/>
      <c r="R142" s="6"/>
      <c r="S142" s="6"/>
      <c r="T142" s="6"/>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row>
    <row r="143" spans="1:236" ht="16.5" customHeight="1">
      <c r="A143" s="23"/>
      <c r="B143" s="25" t="s">
        <v>311</v>
      </c>
      <c r="C143" s="55"/>
      <c r="D143" s="56"/>
      <c r="E143" s="56"/>
      <c r="F143" s="56"/>
      <c r="G143" s="45">
        <v>-1064</v>
      </c>
      <c r="H143" s="45">
        <v>-1064</v>
      </c>
    </row>
    <row r="144" spans="1:236" ht="16.5" customHeight="1">
      <c r="A144" s="18" t="s">
        <v>364</v>
      </c>
      <c r="B144" s="44" t="s">
        <v>365</v>
      </c>
      <c r="C144" s="53">
        <f t="shared" ref="C144:H144" si="41">+C145+C146+C147+C148</f>
        <v>0</v>
      </c>
      <c r="D144" s="53">
        <f t="shared" si="41"/>
        <v>3502000</v>
      </c>
      <c r="E144" s="53">
        <f t="shared" si="41"/>
        <v>3821000</v>
      </c>
      <c r="F144" s="53">
        <f t="shared" si="41"/>
        <v>2940000</v>
      </c>
      <c r="G144" s="53">
        <f t="shared" si="41"/>
        <v>2938590</v>
      </c>
      <c r="H144" s="53">
        <f t="shared" si="41"/>
        <v>853200</v>
      </c>
    </row>
    <row r="145" spans="1:236">
      <c r="A145" s="23"/>
      <c r="B145" s="24" t="s">
        <v>366</v>
      </c>
      <c r="C145" s="55"/>
      <c r="D145" s="56">
        <v>3492000</v>
      </c>
      <c r="E145" s="56">
        <v>3814000</v>
      </c>
      <c r="F145" s="56">
        <v>2935000</v>
      </c>
      <c r="G145" s="45">
        <v>2934170</v>
      </c>
      <c r="H145" s="45">
        <v>852000</v>
      </c>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c r="DQ145" s="20"/>
      <c r="DR145" s="20"/>
      <c r="DS145" s="20"/>
      <c r="DT145" s="20"/>
      <c r="DU145" s="20"/>
      <c r="DV145" s="20"/>
      <c r="DW145" s="20"/>
      <c r="DX145" s="20"/>
      <c r="DY145" s="20"/>
      <c r="DZ145" s="20"/>
      <c r="EA145" s="20"/>
      <c r="EB145" s="20"/>
      <c r="EC145" s="20"/>
      <c r="ED145" s="20"/>
      <c r="EE145" s="20"/>
      <c r="EF145" s="20"/>
      <c r="EG145" s="20"/>
      <c r="EH145" s="20"/>
      <c r="EI145" s="20"/>
      <c r="EJ145" s="20"/>
      <c r="EK145" s="20"/>
      <c r="EL145" s="20"/>
      <c r="EM145" s="20"/>
      <c r="EN145" s="20"/>
      <c r="EO145" s="20"/>
      <c r="EP145" s="20"/>
      <c r="EQ145" s="20"/>
      <c r="ER145" s="20"/>
      <c r="ES145" s="20"/>
      <c r="ET145" s="20"/>
      <c r="EU145" s="20"/>
      <c r="EV145" s="20"/>
      <c r="EW145" s="20"/>
      <c r="EX145" s="20"/>
      <c r="EY145" s="20"/>
      <c r="EZ145" s="20"/>
      <c r="FA145" s="20"/>
      <c r="FB145" s="20"/>
      <c r="FC145" s="20"/>
      <c r="FD145" s="20"/>
      <c r="FE145" s="20"/>
      <c r="FF145" s="20"/>
      <c r="FG145" s="20"/>
      <c r="FH145" s="20"/>
      <c r="FI145" s="20"/>
      <c r="FJ145" s="20"/>
      <c r="FK145" s="20"/>
      <c r="FL145" s="20"/>
      <c r="FM145" s="20"/>
      <c r="FN145" s="20"/>
      <c r="FO145" s="20"/>
      <c r="FP145" s="20"/>
      <c r="FQ145" s="20"/>
      <c r="FR145" s="20"/>
      <c r="FS145" s="20"/>
      <c r="FT145" s="20"/>
      <c r="FU145" s="20"/>
      <c r="FV145" s="20"/>
      <c r="FW145" s="20"/>
      <c r="FX145" s="20"/>
      <c r="FY145" s="20"/>
      <c r="FZ145" s="20"/>
      <c r="GA145" s="20"/>
      <c r="GB145" s="20"/>
      <c r="GC145" s="20"/>
      <c r="GD145" s="20"/>
      <c r="GE145" s="20"/>
      <c r="GF145" s="20"/>
      <c r="GG145" s="20"/>
      <c r="GH145" s="20"/>
      <c r="GI145" s="20"/>
      <c r="GJ145" s="20"/>
      <c r="GK145" s="20"/>
      <c r="GL145" s="20"/>
      <c r="GM145" s="20"/>
      <c r="GN145" s="20"/>
      <c r="GO145" s="20"/>
      <c r="GP145" s="20"/>
      <c r="GQ145" s="20"/>
      <c r="GR145" s="20"/>
      <c r="GS145" s="20"/>
      <c r="GT145" s="20"/>
      <c r="GU145" s="20"/>
      <c r="GV145" s="20"/>
      <c r="GW145" s="20"/>
      <c r="GX145" s="20"/>
      <c r="GY145" s="20"/>
      <c r="GZ145" s="20"/>
      <c r="HA145" s="20"/>
      <c r="HB145" s="20"/>
      <c r="HC145" s="20"/>
      <c r="HD145" s="20"/>
      <c r="HE145" s="20"/>
      <c r="HF145" s="20"/>
      <c r="HG145" s="20"/>
      <c r="HH145" s="20"/>
      <c r="HI145" s="20"/>
      <c r="HJ145" s="20"/>
      <c r="HK145" s="20"/>
      <c r="HL145" s="20"/>
      <c r="HM145" s="20"/>
      <c r="HN145" s="20"/>
      <c r="HO145" s="20"/>
      <c r="HP145" s="20"/>
      <c r="HQ145" s="20"/>
      <c r="HR145" s="20"/>
      <c r="HS145" s="20"/>
      <c r="HT145" s="20"/>
      <c r="HU145" s="20"/>
      <c r="HV145" s="20"/>
      <c r="HW145" s="20"/>
      <c r="HX145" s="20"/>
      <c r="HY145" s="20"/>
      <c r="HZ145" s="20"/>
      <c r="IA145" s="20"/>
      <c r="IB145" s="20"/>
    </row>
    <row r="146" spans="1:236" ht="30">
      <c r="A146" s="23"/>
      <c r="B146" s="24" t="s">
        <v>367</v>
      </c>
      <c r="C146" s="55"/>
      <c r="D146" s="56"/>
      <c r="E146" s="56"/>
      <c r="F146" s="56"/>
      <c r="G146" s="45"/>
      <c r="H146" s="45"/>
    </row>
    <row r="147" spans="1:236" ht="30">
      <c r="A147" s="23"/>
      <c r="B147" s="24" t="s">
        <v>368</v>
      </c>
      <c r="C147" s="55"/>
      <c r="D147" s="56">
        <v>10000</v>
      </c>
      <c r="E147" s="56">
        <v>7000</v>
      </c>
      <c r="F147" s="56">
        <v>5000</v>
      </c>
      <c r="G147" s="45">
        <v>4420</v>
      </c>
      <c r="H147" s="45">
        <v>1200</v>
      </c>
    </row>
    <row r="148" spans="1:236" s="20" customFormat="1" ht="30">
      <c r="A148" s="23"/>
      <c r="B148" s="24" t="s">
        <v>369</v>
      </c>
      <c r="C148" s="55"/>
      <c r="D148" s="56"/>
      <c r="E148" s="56"/>
      <c r="F148" s="56"/>
      <c r="G148" s="45"/>
      <c r="H148" s="4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row>
    <row r="149" spans="1:236">
      <c r="A149" s="23"/>
      <c r="B149" s="25" t="s">
        <v>311</v>
      </c>
      <c r="C149" s="55"/>
      <c r="D149" s="56"/>
      <c r="E149" s="56"/>
      <c r="F149" s="56"/>
      <c r="G149" s="45"/>
      <c r="H149" s="45"/>
    </row>
    <row r="150" spans="1:236" ht="16.5" customHeight="1">
      <c r="A150" s="18" t="s">
        <v>370</v>
      </c>
      <c r="B150" s="44" t="s">
        <v>371</v>
      </c>
      <c r="C150" s="55">
        <f t="shared" ref="C150:H150" si="42">+C151+C152</f>
        <v>0</v>
      </c>
      <c r="D150" s="55">
        <f t="shared" si="42"/>
        <v>540000</v>
      </c>
      <c r="E150" s="55">
        <f t="shared" si="42"/>
        <v>558000</v>
      </c>
      <c r="F150" s="55">
        <f t="shared" si="42"/>
        <v>423000</v>
      </c>
      <c r="G150" s="55">
        <f t="shared" si="42"/>
        <v>422530</v>
      </c>
      <c r="H150" s="55">
        <f t="shared" si="42"/>
        <v>134730</v>
      </c>
    </row>
    <row r="151" spans="1:236" ht="16.5" customHeight="1">
      <c r="A151" s="18"/>
      <c r="B151" s="42" t="s">
        <v>357</v>
      </c>
      <c r="C151" s="55"/>
      <c r="D151" s="56">
        <v>540000</v>
      </c>
      <c r="E151" s="56">
        <v>558000</v>
      </c>
      <c r="F151" s="56">
        <v>423000</v>
      </c>
      <c r="G151" s="45">
        <v>422530</v>
      </c>
      <c r="H151" s="45">
        <v>134730</v>
      </c>
    </row>
    <row r="152" spans="1:236" ht="16.5" customHeight="1">
      <c r="A152" s="23"/>
      <c r="B152" s="42" t="s">
        <v>363</v>
      </c>
      <c r="C152" s="55"/>
      <c r="D152" s="56"/>
      <c r="E152" s="56"/>
      <c r="F152" s="56"/>
      <c r="G152" s="45"/>
      <c r="H152" s="45"/>
    </row>
    <row r="153" spans="1:236" ht="16.5" customHeight="1">
      <c r="A153" s="23"/>
      <c r="B153" s="25" t="s">
        <v>311</v>
      </c>
      <c r="C153" s="55"/>
      <c r="D153" s="56"/>
      <c r="E153" s="56"/>
      <c r="F153" s="56"/>
      <c r="G153" s="45"/>
      <c r="H153" s="45"/>
    </row>
    <row r="154" spans="1:236" ht="16.5" customHeight="1">
      <c r="A154" s="18" t="s">
        <v>372</v>
      </c>
      <c r="B154" s="25" t="s">
        <v>373</v>
      </c>
      <c r="C154" s="55"/>
      <c r="D154" s="56">
        <v>72000</v>
      </c>
      <c r="E154" s="56">
        <v>81000</v>
      </c>
      <c r="F154" s="56">
        <v>60000</v>
      </c>
      <c r="G154" s="62">
        <v>59625</v>
      </c>
      <c r="H154" s="62">
        <v>18000</v>
      </c>
    </row>
    <row r="155" spans="1:236" ht="16.5" customHeight="1">
      <c r="A155" s="18"/>
      <c r="B155" s="25" t="s">
        <v>311</v>
      </c>
      <c r="C155" s="55"/>
      <c r="D155" s="56"/>
      <c r="E155" s="56"/>
      <c r="F155" s="56"/>
      <c r="G155" s="62"/>
      <c r="H155" s="62"/>
    </row>
    <row r="156" spans="1:236" ht="16.5" customHeight="1">
      <c r="A156" s="18" t="s">
        <v>374</v>
      </c>
      <c r="B156" s="21" t="s">
        <v>375</v>
      </c>
      <c r="C156" s="54">
        <f t="shared" ref="C156:H156" si="43">+C157+C163</f>
        <v>0</v>
      </c>
      <c r="D156" s="54">
        <f t="shared" si="43"/>
        <v>46378000</v>
      </c>
      <c r="E156" s="54">
        <f t="shared" si="43"/>
        <v>46706000</v>
      </c>
      <c r="F156" s="54">
        <f t="shared" si="43"/>
        <v>35500000</v>
      </c>
      <c r="G156" s="54">
        <f t="shared" si="43"/>
        <v>35500000</v>
      </c>
      <c r="H156" s="54">
        <f t="shared" si="43"/>
        <v>11800000</v>
      </c>
    </row>
    <row r="157" spans="1:236" ht="16.5" customHeight="1">
      <c r="A157" s="23" t="s">
        <v>376</v>
      </c>
      <c r="B157" s="21" t="s">
        <v>377</v>
      </c>
      <c r="C157" s="55">
        <f t="shared" ref="C157:H157" si="44">C158+C160+C159+C161</f>
        <v>0</v>
      </c>
      <c r="D157" s="55">
        <f t="shared" si="44"/>
        <v>46378000</v>
      </c>
      <c r="E157" s="55">
        <f t="shared" si="44"/>
        <v>46706000</v>
      </c>
      <c r="F157" s="55">
        <f t="shared" si="44"/>
        <v>35500000</v>
      </c>
      <c r="G157" s="55">
        <f t="shared" si="44"/>
        <v>35500000</v>
      </c>
      <c r="H157" s="55">
        <f t="shared" si="44"/>
        <v>11800000</v>
      </c>
    </row>
    <row r="158" spans="1:236">
      <c r="A158" s="23"/>
      <c r="B158" s="24" t="s">
        <v>317</v>
      </c>
      <c r="C158" s="55"/>
      <c r="D158" s="56">
        <v>46378000</v>
      </c>
      <c r="E158" s="56">
        <v>46706000</v>
      </c>
      <c r="F158" s="56">
        <v>35500000</v>
      </c>
      <c r="G158" s="45">
        <v>35500000</v>
      </c>
      <c r="H158" s="45">
        <v>11800000</v>
      </c>
    </row>
    <row r="159" spans="1:236" ht="45">
      <c r="A159" s="23"/>
      <c r="B159" s="24" t="s">
        <v>378</v>
      </c>
      <c r="C159" s="55"/>
      <c r="D159" s="56"/>
      <c r="E159" s="56"/>
      <c r="F159" s="56"/>
      <c r="G159" s="45"/>
      <c r="H159" s="45"/>
    </row>
    <row r="160" spans="1:236" ht="30">
      <c r="A160" s="23"/>
      <c r="B160" s="24" t="s">
        <v>379</v>
      </c>
      <c r="C160" s="55"/>
      <c r="D160" s="56"/>
      <c r="E160" s="56"/>
      <c r="F160" s="56"/>
      <c r="G160" s="62"/>
      <c r="H160" s="62"/>
    </row>
    <row r="161" spans="1:8">
      <c r="A161" s="23"/>
      <c r="B161" s="47" t="s">
        <v>380</v>
      </c>
      <c r="C161" s="55"/>
      <c r="D161" s="56"/>
      <c r="E161" s="56"/>
      <c r="F161" s="56"/>
      <c r="G161" s="45"/>
      <c r="H161" s="45"/>
    </row>
    <row r="162" spans="1:8">
      <c r="A162" s="23"/>
      <c r="B162" s="25" t="s">
        <v>311</v>
      </c>
      <c r="C162" s="55"/>
      <c r="D162" s="56"/>
      <c r="E162" s="56"/>
      <c r="F162" s="56"/>
      <c r="G162" s="45">
        <v>-2471</v>
      </c>
      <c r="H162" s="45">
        <v>-2129</v>
      </c>
    </row>
    <row r="163" spans="1:8" ht="16.5" customHeight="1">
      <c r="A163" s="23" t="s">
        <v>381</v>
      </c>
      <c r="B163" s="21" t="s">
        <v>382</v>
      </c>
      <c r="C163" s="55">
        <f t="shared" ref="C163:H163" si="45">C164+C165</f>
        <v>0</v>
      </c>
      <c r="D163" s="55">
        <f t="shared" si="45"/>
        <v>0</v>
      </c>
      <c r="E163" s="55">
        <f t="shared" si="45"/>
        <v>0</v>
      </c>
      <c r="F163" s="55">
        <f t="shared" si="45"/>
        <v>0</v>
      </c>
      <c r="G163" s="55">
        <f t="shared" si="45"/>
        <v>0</v>
      </c>
      <c r="H163" s="55">
        <f t="shared" si="45"/>
        <v>0</v>
      </c>
    </row>
    <row r="164" spans="1:8" ht="16.5" customHeight="1">
      <c r="A164" s="23"/>
      <c r="B164" s="24" t="s">
        <v>317</v>
      </c>
      <c r="C164" s="55"/>
      <c r="D164" s="56"/>
      <c r="E164" s="56"/>
      <c r="F164" s="56"/>
      <c r="G164" s="45"/>
      <c r="H164" s="45"/>
    </row>
    <row r="165" spans="1:8" ht="16.5" customHeight="1">
      <c r="A165" s="23"/>
      <c r="B165" s="48" t="s">
        <v>383</v>
      </c>
      <c r="C165" s="55"/>
      <c r="D165" s="56"/>
      <c r="E165" s="56"/>
      <c r="F165" s="56"/>
      <c r="G165" s="45"/>
      <c r="H165" s="45"/>
    </row>
    <row r="166" spans="1:8" ht="16.5" customHeight="1">
      <c r="A166" s="23"/>
      <c r="B166" s="25" t="s">
        <v>311</v>
      </c>
      <c r="C166" s="55"/>
      <c r="D166" s="56"/>
      <c r="E166" s="56"/>
      <c r="F166" s="56"/>
      <c r="G166" s="45"/>
      <c r="H166" s="45"/>
    </row>
    <row r="167" spans="1:8" ht="16.5" customHeight="1">
      <c r="A167" s="18" t="s">
        <v>384</v>
      </c>
      <c r="B167" s="25" t="s">
        <v>385</v>
      </c>
      <c r="C167" s="55"/>
      <c r="D167" s="56">
        <v>296000</v>
      </c>
      <c r="E167" s="56">
        <v>273000</v>
      </c>
      <c r="F167" s="56">
        <v>199000</v>
      </c>
      <c r="G167" s="45">
        <v>197710</v>
      </c>
      <c r="H167" s="45">
        <v>58880</v>
      </c>
    </row>
    <row r="168" spans="1:8" ht="16.5" customHeight="1">
      <c r="A168" s="18"/>
      <c r="B168" s="25" t="s">
        <v>311</v>
      </c>
      <c r="C168" s="55"/>
      <c r="D168" s="56"/>
      <c r="E168" s="56"/>
      <c r="F168" s="56"/>
      <c r="G168" s="45"/>
      <c r="H168" s="45"/>
    </row>
    <row r="169" spans="1:8" ht="16.5" customHeight="1">
      <c r="A169" s="18" t="s">
        <v>386</v>
      </c>
      <c r="B169" s="25" t="s">
        <v>387</v>
      </c>
      <c r="C169" s="55"/>
      <c r="D169" s="56">
        <v>592930</v>
      </c>
      <c r="E169" s="56">
        <v>592930</v>
      </c>
      <c r="F169" s="56">
        <v>345520</v>
      </c>
      <c r="G169" s="45">
        <v>345515</v>
      </c>
      <c r="H169" s="45">
        <v>343899</v>
      </c>
    </row>
    <row r="170" spans="1:8" ht="16.5" customHeight="1">
      <c r="A170" s="18"/>
      <c r="B170" s="25" t="s">
        <v>311</v>
      </c>
      <c r="C170" s="55"/>
      <c r="D170" s="56"/>
      <c r="E170" s="56"/>
      <c r="F170" s="56"/>
      <c r="G170" s="45">
        <v>-1088</v>
      </c>
      <c r="H170" s="45">
        <v>-1088</v>
      </c>
    </row>
    <row r="171" spans="1:8">
      <c r="A171" s="18"/>
      <c r="B171" s="21" t="s">
        <v>388</v>
      </c>
      <c r="C171" s="55">
        <f t="shared" ref="C171:H171" si="46">C88+C97+C110+C126+C128+C130+C137+C139+C143+C149+C153+C155+C162+C166+C168+C170</f>
        <v>0</v>
      </c>
      <c r="D171" s="55">
        <f t="shared" si="46"/>
        <v>0</v>
      </c>
      <c r="E171" s="55">
        <f t="shared" si="46"/>
        <v>0</v>
      </c>
      <c r="F171" s="55">
        <f t="shared" si="46"/>
        <v>0</v>
      </c>
      <c r="G171" s="55">
        <f t="shared" si="46"/>
        <v>-24734</v>
      </c>
      <c r="H171" s="55">
        <f t="shared" si="46"/>
        <v>-18631</v>
      </c>
    </row>
    <row r="172" spans="1:8" ht="30">
      <c r="A172" s="18"/>
      <c r="B172" s="21" t="s">
        <v>192</v>
      </c>
      <c r="C172" s="55">
        <f>C173</f>
        <v>0</v>
      </c>
      <c r="D172" s="55">
        <f t="shared" ref="D172:H173" si="47">D173</f>
        <v>123974000</v>
      </c>
      <c r="E172" s="55">
        <f t="shared" si="47"/>
        <v>123974000</v>
      </c>
      <c r="F172" s="55">
        <f t="shared" si="47"/>
        <v>35097000</v>
      </c>
      <c r="G172" s="55">
        <f t="shared" si="47"/>
        <v>34649372</v>
      </c>
      <c r="H172" s="55">
        <f t="shared" si="47"/>
        <v>11451857</v>
      </c>
    </row>
    <row r="173" spans="1:8">
      <c r="A173" s="18"/>
      <c r="B173" s="21" t="s">
        <v>389</v>
      </c>
      <c r="C173" s="55">
        <f>C174</f>
        <v>0</v>
      </c>
      <c r="D173" s="55">
        <f t="shared" si="47"/>
        <v>123974000</v>
      </c>
      <c r="E173" s="55">
        <f t="shared" si="47"/>
        <v>123974000</v>
      </c>
      <c r="F173" s="55">
        <f t="shared" si="47"/>
        <v>35097000</v>
      </c>
      <c r="G173" s="55">
        <f t="shared" si="47"/>
        <v>34649372</v>
      </c>
      <c r="H173" s="55">
        <f t="shared" si="47"/>
        <v>11451857</v>
      </c>
    </row>
    <row r="174" spans="1:8" ht="30">
      <c r="A174" s="18"/>
      <c r="B174" s="21" t="s">
        <v>390</v>
      </c>
      <c r="C174" s="55">
        <f t="shared" ref="C174:H174" si="48">C175+C176</f>
        <v>0</v>
      </c>
      <c r="D174" s="55">
        <f t="shared" si="48"/>
        <v>123974000</v>
      </c>
      <c r="E174" s="55">
        <f t="shared" si="48"/>
        <v>123974000</v>
      </c>
      <c r="F174" s="55">
        <f t="shared" si="48"/>
        <v>35097000</v>
      </c>
      <c r="G174" s="55">
        <f t="shared" si="48"/>
        <v>34649372</v>
      </c>
      <c r="H174" s="55">
        <f t="shared" si="48"/>
        <v>11451857</v>
      </c>
    </row>
    <row r="175" spans="1:8" s="104" customFormat="1">
      <c r="A175" s="101"/>
      <c r="B175" s="99" t="s">
        <v>428</v>
      </c>
      <c r="C175" s="102"/>
      <c r="D175" s="103">
        <v>118444000</v>
      </c>
      <c r="E175" s="103">
        <v>118444000</v>
      </c>
      <c r="F175" s="103">
        <v>33263000</v>
      </c>
      <c r="G175" s="102">
        <v>33122540</v>
      </c>
      <c r="H175" s="102">
        <v>10947825</v>
      </c>
    </row>
    <row r="176" spans="1:8" s="104" customFormat="1">
      <c r="A176" s="101"/>
      <c r="B176" s="99" t="s">
        <v>429</v>
      </c>
      <c r="C176" s="102"/>
      <c r="D176" s="103">
        <v>5530000</v>
      </c>
      <c r="E176" s="103">
        <v>5530000</v>
      </c>
      <c r="F176" s="103">
        <v>1834000</v>
      </c>
      <c r="G176" s="102">
        <v>1526832</v>
      </c>
      <c r="H176" s="102">
        <v>504032</v>
      </c>
    </row>
    <row r="177" spans="1:8">
      <c r="A177" s="18">
        <v>68.05</v>
      </c>
      <c r="B177" s="49" t="s">
        <v>391</v>
      </c>
      <c r="C177" s="59">
        <f>+C178</f>
        <v>0</v>
      </c>
      <c r="D177" s="59">
        <f t="shared" ref="D177:H179" si="49">+D178</f>
        <v>16795000</v>
      </c>
      <c r="E177" s="59">
        <f t="shared" si="49"/>
        <v>16795000</v>
      </c>
      <c r="F177" s="59">
        <f t="shared" si="49"/>
        <v>7532500</v>
      </c>
      <c r="G177" s="59">
        <f t="shared" si="49"/>
        <v>7520677</v>
      </c>
      <c r="H177" s="59">
        <f t="shared" si="49"/>
        <v>4342765</v>
      </c>
    </row>
    <row r="178" spans="1:8" ht="16.5" customHeight="1">
      <c r="A178" s="18" t="s">
        <v>392</v>
      </c>
      <c r="B178" s="49" t="s">
        <v>185</v>
      </c>
      <c r="C178" s="59">
        <f>+C179</f>
        <v>0</v>
      </c>
      <c r="D178" s="59">
        <f t="shared" si="49"/>
        <v>16795000</v>
      </c>
      <c r="E178" s="59">
        <f t="shared" si="49"/>
        <v>16795000</v>
      </c>
      <c r="F178" s="59">
        <f t="shared" si="49"/>
        <v>7532500</v>
      </c>
      <c r="G178" s="59">
        <f t="shared" si="49"/>
        <v>7520677</v>
      </c>
      <c r="H178" s="59">
        <f t="shared" si="49"/>
        <v>4342765</v>
      </c>
    </row>
    <row r="179" spans="1:8" ht="16.5" customHeight="1">
      <c r="A179" s="18" t="s">
        <v>393</v>
      </c>
      <c r="B179" s="21" t="s">
        <v>394</v>
      </c>
      <c r="C179" s="59">
        <f>+C180</f>
        <v>0</v>
      </c>
      <c r="D179" s="59">
        <f t="shared" si="49"/>
        <v>16795000</v>
      </c>
      <c r="E179" s="59">
        <f t="shared" si="49"/>
        <v>16795000</v>
      </c>
      <c r="F179" s="59">
        <f t="shared" si="49"/>
        <v>7532500</v>
      </c>
      <c r="G179" s="59">
        <f t="shared" si="49"/>
        <v>7520677</v>
      </c>
      <c r="H179" s="59">
        <f t="shared" si="49"/>
        <v>4342765</v>
      </c>
    </row>
    <row r="180" spans="1:8" ht="16.5" customHeight="1">
      <c r="A180" s="23" t="s">
        <v>395</v>
      </c>
      <c r="B180" s="49" t="s">
        <v>396</v>
      </c>
      <c r="C180" s="54">
        <f t="shared" ref="C180:H180" si="50">C181</f>
        <v>0</v>
      </c>
      <c r="D180" s="54">
        <f t="shared" si="50"/>
        <v>16795000</v>
      </c>
      <c r="E180" s="54">
        <f t="shared" si="50"/>
        <v>16795000</v>
      </c>
      <c r="F180" s="54">
        <f t="shared" si="50"/>
        <v>7532500</v>
      </c>
      <c r="G180" s="54">
        <f t="shared" si="50"/>
        <v>7520677</v>
      </c>
      <c r="H180" s="54">
        <f t="shared" si="50"/>
        <v>4342765</v>
      </c>
    </row>
    <row r="181" spans="1:8" ht="16.5" customHeight="1">
      <c r="A181" s="23" t="s">
        <v>397</v>
      </c>
      <c r="B181" s="49" t="s">
        <v>398</v>
      </c>
      <c r="C181" s="54">
        <f t="shared" ref="C181:H181" si="51">C183+C184+C185</f>
        <v>0</v>
      </c>
      <c r="D181" s="54">
        <f t="shared" si="51"/>
        <v>16795000</v>
      </c>
      <c r="E181" s="54">
        <f t="shared" si="51"/>
        <v>16795000</v>
      </c>
      <c r="F181" s="54">
        <f t="shared" si="51"/>
        <v>7532500</v>
      </c>
      <c r="G181" s="54">
        <f t="shared" si="51"/>
        <v>7520677</v>
      </c>
      <c r="H181" s="54">
        <f t="shared" si="51"/>
        <v>4342765</v>
      </c>
    </row>
    <row r="182" spans="1:8" ht="16.5" customHeight="1">
      <c r="A182" s="18" t="s">
        <v>399</v>
      </c>
      <c r="B182" s="49" t="s">
        <v>400</v>
      </c>
      <c r="C182" s="54">
        <f t="shared" ref="C182:H182" si="52">C183</f>
        <v>0</v>
      </c>
      <c r="D182" s="54">
        <f t="shared" si="52"/>
        <v>8957000</v>
      </c>
      <c r="E182" s="54">
        <f t="shared" si="52"/>
        <v>8957000</v>
      </c>
      <c r="F182" s="54">
        <f t="shared" si="52"/>
        <v>4895440</v>
      </c>
      <c r="G182" s="54">
        <f t="shared" si="52"/>
        <v>4890940</v>
      </c>
      <c r="H182" s="54">
        <f t="shared" si="52"/>
        <v>2645588</v>
      </c>
    </row>
    <row r="183" spans="1:8" ht="16.5" customHeight="1">
      <c r="A183" s="23" t="s">
        <v>401</v>
      </c>
      <c r="B183" s="50" t="s">
        <v>402</v>
      </c>
      <c r="C183" s="55"/>
      <c r="D183" s="56">
        <v>8957000</v>
      </c>
      <c r="E183" s="56">
        <v>8957000</v>
      </c>
      <c r="F183" s="56">
        <v>4895440</v>
      </c>
      <c r="G183" s="45">
        <v>4890940</v>
      </c>
      <c r="H183" s="45">
        <v>2645588</v>
      </c>
    </row>
    <row r="184" spans="1:8" ht="16.5" customHeight="1">
      <c r="A184" s="23" t="s">
        <v>403</v>
      </c>
      <c r="B184" s="50" t="s">
        <v>404</v>
      </c>
      <c r="C184" s="55"/>
      <c r="D184" s="56">
        <v>7838000</v>
      </c>
      <c r="E184" s="56">
        <v>7838000</v>
      </c>
      <c r="F184" s="56">
        <v>2637060</v>
      </c>
      <c r="G184" s="45">
        <v>2629737</v>
      </c>
      <c r="H184" s="45">
        <v>1697177</v>
      </c>
    </row>
    <row r="185" spans="1:8" ht="16.5" customHeight="1">
      <c r="A185" s="23"/>
      <c r="B185" s="29" t="s">
        <v>405</v>
      </c>
      <c r="C185" s="55"/>
      <c r="D185" s="56"/>
      <c r="E185" s="56"/>
      <c r="F185" s="56"/>
      <c r="G185" s="45"/>
      <c r="H185" s="45"/>
    </row>
    <row r="186" spans="1:8" ht="30">
      <c r="A186" s="23" t="s">
        <v>195</v>
      </c>
      <c r="B186" s="51" t="s">
        <v>196</v>
      </c>
      <c r="C186" s="64">
        <f t="shared" ref="C186:H186" si="53">C187</f>
        <v>0</v>
      </c>
      <c r="D186" s="64">
        <f t="shared" si="53"/>
        <v>0</v>
      </c>
      <c r="E186" s="64">
        <f t="shared" si="53"/>
        <v>0</v>
      </c>
      <c r="F186" s="64">
        <f t="shared" si="53"/>
        <v>0</v>
      </c>
      <c r="G186" s="64">
        <f t="shared" si="53"/>
        <v>0</v>
      </c>
      <c r="H186" s="64">
        <f t="shared" si="53"/>
        <v>0</v>
      </c>
    </row>
    <row r="187" spans="1:8">
      <c r="A187" s="23" t="s">
        <v>406</v>
      </c>
      <c r="B187" s="51" t="s">
        <v>407</v>
      </c>
      <c r="C187" s="64">
        <f t="shared" ref="C187:H187" si="54">C188+C189+C190</f>
        <v>0</v>
      </c>
      <c r="D187" s="64">
        <f t="shared" si="54"/>
        <v>0</v>
      </c>
      <c r="E187" s="64">
        <f t="shared" si="54"/>
        <v>0</v>
      </c>
      <c r="F187" s="64">
        <f t="shared" si="54"/>
        <v>0</v>
      </c>
      <c r="G187" s="64">
        <f t="shared" si="54"/>
        <v>0</v>
      </c>
      <c r="H187" s="64">
        <f t="shared" si="54"/>
        <v>0</v>
      </c>
    </row>
    <row r="188" spans="1:8">
      <c r="A188" s="23" t="s">
        <v>408</v>
      </c>
      <c r="B188" s="52" t="s">
        <v>409</v>
      </c>
      <c r="C188" s="45"/>
      <c r="D188" s="56"/>
      <c r="E188" s="56"/>
      <c r="F188" s="56"/>
      <c r="G188" s="45"/>
      <c r="H188" s="45"/>
    </row>
    <row r="189" spans="1:8">
      <c r="A189" s="23" t="s">
        <v>410</v>
      </c>
      <c r="B189" s="52" t="s">
        <v>411</v>
      </c>
      <c r="C189" s="45"/>
      <c r="D189" s="56"/>
      <c r="E189" s="56"/>
      <c r="F189" s="56"/>
      <c r="G189" s="45"/>
      <c r="H189" s="45"/>
    </row>
    <row r="190" spans="1:8">
      <c r="A190" s="23" t="s">
        <v>412</v>
      </c>
      <c r="B190" s="52" t="s">
        <v>413</v>
      </c>
      <c r="C190" s="45"/>
      <c r="D190" s="56"/>
      <c r="E190" s="56"/>
      <c r="F190" s="56"/>
      <c r="G190" s="45"/>
      <c r="H190" s="45"/>
    </row>
    <row r="191" spans="1:8">
      <c r="A191" s="23" t="s">
        <v>414</v>
      </c>
      <c r="B191" s="51" t="s">
        <v>415</v>
      </c>
      <c r="C191" s="64">
        <f>C192</f>
        <v>0</v>
      </c>
      <c r="D191" s="64">
        <f t="shared" ref="D191:H192" si="55">D192</f>
        <v>0</v>
      </c>
      <c r="E191" s="64">
        <f t="shared" si="55"/>
        <v>0</v>
      </c>
      <c r="F191" s="64">
        <f t="shared" si="55"/>
        <v>0</v>
      </c>
      <c r="G191" s="64">
        <f t="shared" si="55"/>
        <v>0</v>
      </c>
      <c r="H191" s="64">
        <f t="shared" si="55"/>
        <v>0</v>
      </c>
    </row>
    <row r="192" spans="1:8">
      <c r="A192" s="23" t="s">
        <v>416</v>
      </c>
      <c r="B192" s="51" t="s">
        <v>185</v>
      </c>
      <c r="C192" s="64">
        <f>C193</f>
        <v>0</v>
      </c>
      <c r="D192" s="64">
        <f t="shared" si="55"/>
        <v>0</v>
      </c>
      <c r="E192" s="64">
        <f t="shared" si="55"/>
        <v>0</v>
      </c>
      <c r="F192" s="64">
        <f t="shared" si="55"/>
        <v>0</v>
      </c>
      <c r="G192" s="64">
        <f t="shared" si="55"/>
        <v>0</v>
      </c>
      <c r="H192" s="64">
        <f t="shared" si="55"/>
        <v>0</v>
      </c>
    </row>
    <row r="193" spans="1:8" ht="30">
      <c r="A193" s="23" t="s">
        <v>417</v>
      </c>
      <c r="B193" s="51" t="s">
        <v>196</v>
      </c>
      <c r="C193" s="64">
        <f t="shared" ref="C193:H193" si="56">C196</f>
        <v>0</v>
      </c>
      <c r="D193" s="64">
        <f t="shared" si="56"/>
        <v>0</v>
      </c>
      <c r="E193" s="64">
        <f t="shared" si="56"/>
        <v>0</v>
      </c>
      <c r="F193" s="64">
        <f t="shared" si="56"/>
        <v>0</v>
      </c>
      <c r="G193" s="64">
        <f t="shared" si="56"/>
        <v>0</v>
      </c>
      <c r="H193" s="64">
        <f t="shared" si="56"/>
        <v>0</v>
      </c>
    </row>
    <row r="194" spans="1:8">
      <c r="A194" s="23" t="s">
        <v>418</v>
      </c>
      <c r="B194" s="51" t="s">
        <v>207</v>
      </c>
      <c r="C194" s="64">
        <f>C195</f>
        <v>0</v>
      </c>
      <c r="D194" s="64">
        <f t="shared" ref="D194:H195" si="57">D195</f>
        <v>0</v>
      </c>
      <c r="E194" s="64">
        <f t="shared" si="57"/>
        <v>0</v>
      </c>
      <c r="F194" s="64">
        <f t="shared" si="57"/>
        <v>0</v>
      </c>
      <c r="G194" s="64">
        <f t="shared" si="57"/>
        <v>0</v>
      </c>
      <c r="H194" s="64">
        <f t="shared" si="57"/>
        <v>0</v>
      </c>
    </row>
    <row r="195" spans="1:8">
      <c r="A195" s="23" t="s">
        <v>416</v>
      </c>
      <c r="B195" s="51" t="s">
        <v>185</v>
      </c>
      <c r="C195" s="64">
        <f>C196</f>
        <v>0</v>
      </c>
      <c r="D195" s="64">
        <f t="shared" si="57"/>
        <v>0</v>
      </c>
      <c r="E195" s="64">
        <f t="shared" si="57"/>
        <v>0</v>
      </c>
      <c r="F195" s="64">
        <f t="shared" si="57"/>
        <v>0</v>
      </c>
      <c r="G195" s="64">
        <f t="shared" si="57"/>
        <v>0</v>
      </c>
      <c r="H195" s="64">
        <f t="shared" si="57"/>
        <v>0</v>
      </c>
    </row>
    <row r="196" spans="1:8" ht="30">
      <c r="A196" s="23" t="s">
        <v>416</v>
      </c>
      <c r="B196" s="52" t="s">
        <v>196</v>
      </c>
      <c r="C196" s="45"/>
      <c r="D196" s="56"/>
      <c r="E196" s="56"/>
      <c r="F196" s="56"/>
      <c r="G196" s="45"/>
      <c r="H196" s="45"/>
    </row>
    <row r="197" spans="1:8">
      <c r="A197" s="23" t="s">
        <v>416</v>
      </c>
      <c r="B197" s="51" t="s">
        <v>407</v>
      </c>
      <c r="C197" s="64">
        <f>C198</f>
        <v>0</v>
      </c>
      <c r="D197" s="64">
        <f t="shared" ref="D197:H199" si="58">D198</f>
        <v>0</v>
      </c>
      <c r="E197" s="64">
        <f t="shared" si="58"/>
        <v>0</v>
      </c>
      <c r="F197" s="64">
        <f t="shared" si="58"/>
        <v>0</v>
      </c>
      <c r="G197" s="64">
        <f t="shared" si="58"/>
        <v>0</v>
      </c>
      <c r="H197" s="64">
        <f t="shared" si="58"/>
        <v>0</v>
      </c>
    </row>
    <row r="198" spans="1:8">
      <c r="A198" s="23" t="s">
        <v>419</v>
      </c>
      <c r="B198" s="51" t="s">
        <v>411</v>
      </c>
      <c r="C198" s="64">
        <f>C199</f>
        <v>0</v>
      </c>
      <c r="D198" s="64">
        <f t="shared" si="58"/>
        <v>0</v>
      </c>
      <c r="E198" s="64">
        <f t="shared" si="58"/>
        <v>0</v>
      </c>
      <c r="F198" s="64">
        <f t="shared" si="58"/>
        <v>0</v>
      </c>
      <c r="G198" s="64">
        <f t="shared" si="58"/>
        <v>0</v>
      </c>
      <c r="H198" s="64">
        <f t="shared" si="58"/>
        <v>0</v>
      </c>
    </row>
    <row r="199" spans="1:8">
      <c r="A199" s="23" t="s">
        <v>416</v>
      </c>
      <c r="B199" s="51" t="s">
        <v>420</v>
      </c>
      <c r="C199" s="64">
        <f>C200</f>
        <v>0</v>
      </c>
      <c r="D199" s="64">
        <f t="shared" si="58"/>
        <v>0</v>
      </c>
      <c r="E199" s="64">
        <f t="shared" si="58"/>
        <v>0</v>
      </c>
      <c r="F199" s="64">
        <f t="shared" si="58"/>
        <v>0</v>
      </c>
      <c r="G199" s="64">
        <f t="shared" si="58"/>
        <v>0</v>
      </c>
      <c r="H199" s="64">
        <f t="shared" si="58"/>
        <v>0</v>
      </c>
    </row>
    <row r="200" spans="1:8">
      <c r="A200" s="23" t="s">
        <v>416</v>
      </c>
      <c r="B200" s="52" t="s">
        <v>421</v>
      </c>
      <c r="C200" s="45"/>
      <c r="D200" s="56"/>
      <c r="E200" s="56"/>
      <c r="F200" s="56"/>
      <c r="G200" s="45"/>
      <c r="H200" s="45"/>
    </row>
    <row r="202" spans="1:8" ht="15.75">
      <c r="B202" s="105" t="s">
        <v>430</v>
      </c>
      <c r="D202" s="107" t="s">
        <v>431</v>
      </c>
      <c r="E202" s="46"/>
    </row>
    <row r="203" spans="1:8">
      <c r="B203" s="106" t="s">
        <v>433</v>
      </c>
      <c r="D203" s="108" t="s">
        <v>432</v>
      </c>
      <c r="E203" s="46"/>
    </row>
  </sheetData>
  <protectedRanges>
    <protectedRange sqref="B2:B3 C1:C3" name="Zonă1_1" securityDescriptor="O:WDG:WDD:(A;;CC;;;WD)"/>
    <protectedRange sqref="G112:H120 G46:H51 G147:H149 G70:H70 G37:H40 G122:H126 G100:H105 G62:H66 G81:H85 G92:H97 G54:H57 G145:H145 G108:H110 G134:H135 G35:H35 G25:H33" name="Zonă3"/>
    <protectedRange sqref="B1" name="Zonă1_1_1_1_1_1" securityDescriptor="O:WDG:WDD:(A;;CC;;;WD)"/>
  </protectedRanges>
  <phoneticPr fontId="20" type="noConversion"/>
  <printOptions horizontalCentered="1"/>
  <pageMargins left="0.75" right="0.75" top="0.21" bottom="0.18" header="0.17" footer="0.17"/>
  <pageSetup scale="5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ivanov</cp:lastModifiedBy>
  <cp:lastPrinted>2020-04-13T07:19:38Z</cp:lastPrinted>
  <dcterms:created xsi:type="dcterms:W3CDTF">2019-03-12T07:53:46Z</dcterms:created>
  <dcterms:modified xsi:type="dcterms:W3CDTF">2020-04-13T07:34:26Z</dcterms:modified>
</cp:coreProperties>
</file>