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38" i="2"/>
  <c r="E192"/>
  <c r="E188" s="1"/>
  <c r="F192"/>
  <c r="F188" s="1"/>
  <c r="G192"/>
  <c r="G188" s="1"/>
  <c r="H192"/>
  <c r="H188" s="1"/>
  <c r="D192"/>
  <c r="D188" s="1"/>
  <c r="H139" l="1"/>
  <c r="G79" i="1"/>
  <c r="G139" i="2"/>
  <c r="D15" i="1" l="1"/>
  <c r="D146" i="2"/>
  <c r="E146"/>
  <c r="F146"/>
  <c r="G146"/>
  <c r="H146"/>
  <c r="C146"/>
  <c r="D95" i="1"/>
  <c r="E95"/>
  <c r="F95"/>
  <c r="G95"/>
  <c r="C95"/>
  <c r="D110" i="2" l="1"/>
  <c r="E110"/>
  <c r="F110"/>
  <c r="G110"/>
  <c r="H110"/>
  <c r="C110"/>
  <c r="C105" i="1" l="1"/>
  <c r="C103"/>
  <c r="C102" s="1"/>
  <c r="C101" s="1"/>
  <c r="C98" s="1"/>
  <c r="C99"/>
  <c r="C92"/>
  <c r="C91" s="1"/>
  <c r="C89"/>
  <c r="C88" s="1"/>
  <c r="D170" i="2" l="1"/>
  <c r="E170"/>
  <c r="F170"/>
  <c r="G170"/>
  <c r="H170"/>
  <c r="C170"/>
  <c r="D162"/>
  <c r="E162"/>
  <c r="F162"/>
  <c r="G162"/>
  <c r="H162"/>
  <c r="C162"/>
  <c r="D155"/>
  <c r="E155"/>
  <c r="F155"/>
  <c r="G155"/>
  <c r="H155"/>
  <c r="C155"/>
  <c r="E138"/>
  <c r="F138"/>
  <c r="G138"/>
  <c r="H138"/>
  <c r="C138"/>
  <c r="D198" l="1"/>
  <c r="E198"/>
  <c r="F198"/>
  <c r="G198"/>
  <c r="H198"/>
  <c r="C198"/>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D66"/>
  <c r="E66"/>
  <c r="E65" s="1"/>
  <c r="E64" s="1"/>
  <c r="F66"/>
  <c r="G66"/>
  <c r="D62"/>
  <c r="E62"/>
  <c r="F62"/>
  <c r="G62"/>
  <c r="D58"/>
  <c r="D57" s="1"/>
  <c r="E58"/>
  <c r="E57" s="1"/>
  <c r="F58"/>
  <c r="F57" s="1"/>
  <c r="G58"/>
  <c r="D55"/>
  <c r="E55"/>
  <c r="F55"/>
  <c r="G55"/>
  <c r="D53"/>
  <c r="D52" s="1"/>
  <c r="E53"/>
  <c r="E52" s="1"/>
  <c r="F53"/>
  <c r="F52" s="1"/>
  <c r="G53"/>
  <c r="D27"/>
  <c r="E28"/>
  <c r="E27" s="1"/>
  <c r="F28"/>
  <c r="F27" s="1"/>
  <c r="G28"/>
  <c r="G27" s="1"/>
  <c r="E23"/>
  <c r="F23"/>
  <c r="G23"/>
  <c r="E16"/>
  <c r="F16"/>
  <c r="G16"/>
  <c r="D9"/>
  <c r="E9"/>
  <c r="F9"/>
  <c r="G9"/>
  <c r="C79"/>
  <c r="C66"/>
  <c r="C62"/>
  <c r="C58"/>
  <c r="C55"/>
  <c r="C53"/>
  <c r="C52" s="1"/>
  <c r="C28"/>
  <c r="C27" s="1"/>
  <c r="C23"/>
  <c r="C16"/>
  <c r="C9"/>
  <c r="E15" l="1"/>
  <c r="C57"/>
  <c r="C51" s="1"/>
  <c r="C15"/>
  <c r="C14" s="1"/>
  <c r="G15"/>
  <c r="G14" s="1"/>
  <c r="F65"/>
  <c r="F64" s="1"/>
  <c r="F15"/>
  <c r="F14" s="1"/>
  <c r="D65"/>
  <c r="D64" s="1"/>
  <c r="C65"/>
  <c r="C64" s="1"/>
  <c r="E98"/>
  <c r="G98"/>
  <c r="D98"/>
  <c r="F98"/>
  <c r="G65"/>
  <c r="G64" s="1"/>
  <c r="G57"/>
  <c r="E51"/>
  <c r="F51"/>
  <c r="D51"/>
  <c r="G52"/>
  <c r="E14"/>
  <c r="D14"/>
  <c r="C8" l="1"/>
  <c r="C7" s="1"/>
  <c r="G51"/>
  <c r="G8" s="1"/>
  <c r="G7" s="1"/>
  <c r="F8"/>
  <c r="F7" s="1"/>
  <c r="D8"/>
  <c r="D7" s="1"/>
  <c r="E8"/>
  <c r="E7" s="1"/>
  <c r="D205" i="2" l="1"/>
  <c r="D204" s="1"/>
  <c r="D203" s="1"/>
  <c r="D202" s="1"/>
  <c r="D201" s="1"/>
  <c r="E205"/>
  <c r="E204" s="1"/>
  <c r="E203" s="1"/>
  <c r="E202" s="1"/>
  <c r="E201" s="1"/>
  <c r="F205"/>
  <c r="F204" s="1"/>
  <c r="F203" s="1"/>
  <c r="F202" s="1"/>
  <c r="F201" s="1"/>
  <c r="G205"/>
  <c r="G204" s="1"/>
  <c r="G203" s="1"/>
  <c r="G202" s="1"/>
  <c r="G201" s="1"/>
  <c r="H205"/>
  <c r="H204" s="1"/>
  <c r="H203" s="1"/>
  <c r="H202" s="1"/>
  <c r="H201" s="1"/>
  <c r="D206"/>
  <c r="E206"/>
  <c r="F206"/>
  <c r="G206"/>
  <c r="H206"/>
  <c r="D187"/>
  <c r="D186" s="1"/>
  <c r="E187"/>
  <c r="E186" s="1"/>
  <c r="F187"/>
  <c r="F186" s="1"/>
  <c r="H187"/>
  <c r="H186" s="1"/>
  <c r="D94"/>
  <c r="E94"/>
  <c r="F94"/>
  <c r="G94"/>
  <c r="H94"/>
  <c r="C94"/>
  <c r="G187" l="1"/>
  <c r="G186" s="1"/>
  <c r="D227" l="1"/>
  <c r="D226" s="1"/>
  <c r="D225" s="1"/>
  <c r="D224" s="1"/>
  <c r="D221" s="1"/>
  <c r="D220" s="1"/>
  <c r="D219" s="1"/>
  <c r="E227"/>
  <c r="E226" s="1"/>
  <c r="E225" s="1"/>
  <c r="E224" s="1"/>
  <c r="E221" s="1"/>
  <c r="E220" s="1"/>
  <c r="E219" s="1"/>
  <c r="F227"/>
  <c r="F226" s="1"/>
  <c r="F225" s="1"/>
  <c r="F224" s="1"/>
  <c r="G227"/>
  <c r="G226" s="1"/>
  <c r="G225" s="1"/>
  <c r="G224" s="1"/>
  <c r="H227"/>
  <c r="H226" s="1"/>
  <c r="H225" s="1"/>
  <c r="H224" s="1"/>
  <c r="H221" s="1"/>
  <c r="H220" s="1"/>
  <c r="H219" s="1"/>
  <c r="G221"/>
  <c r="G220" s="1"/>
  <c r="G219" s="1"/>
  <c r="G223"/>
  <c r="G222" s="1"/>
  <c r="D215"/>
  <c r="E215"/>
  <c r="F215"/>
  <c r="G215"/>
  <c r="H215"/>
  <c r="D211"/>
  <c r="E211"/>
  <c r="F211"/>
  <c r="G211"/>
  <c r="H211"/>
  <c r="G12"/>
  <c r="C192"/>
  <c r="C188" s="1"/>
  <c r="C187" s="1"/>
  <c r="C186" s="1"/>
  <c r="C12" s="1"/>
  <c r="D185"/>
  <c r="E185"/>
  <c r="F185"/>
  <c r="G185"/>
  <c r="H185"/>
  <c r="H18" s="1"/>
  <c r="E12"/>
  <c r="D12"/>
  <c r="F12"/>
  <c r="H12"/>
  <c r="D177"/>
  <c r="D169" s="1"/>
  <c r="E177"/>
  <c r="F177"/>
  <c r="G177"/>
  <c r="G169" s="1"/>
  <c r="H177"/>
  <c r="H169" s="1"/>
  <c r="E169"/>
  <c r="F169"/>
  <c r="D151"/>
  <c r="D137" s="1"/>
  <c r="E151"/>
  <c r="F151"/>
  <c r="G151"/>
  <c r="H151"/>
  <c r="H137" s="1"/>
  <c r="E137"/>
  <c r="D127"/>
  <c r="D117" s="1"/>
  <c r="E127"/>
  <c r="F127"/>
  <c r="G127"/>
  <c r="G117" s="1"/>
  <c r="H127"/>
  <c r="H117" s="1"/>
  <c r="E117"/>
  <c r="F117"/>
  <c r="E101"/>
  <c r="G101"/>
  <c r="D101"/>
  <c r="F101"/>
  <c r="H101"/>
  <c r="D91"/>
  <c r="E91"/>
  <c r="F91"/>
  <c r="G91"/>
  <c r="H91"/>
  <c r="D80"/>
  <c r="D79" s="1"/>
  <c r="E80"/>
  <c r="E79" s="1"/>
  <c r="F80"/>
  <c r="F79" s="1"/>
  <c r="F17" s="1"/>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D24"/>
  <c r="E24"/>
  <c r="F24"/>
  <c r="G24"/>
  <c r="H24"/>
  <c r="C227"/>
  <c r="C226" s="1"/>
  <c r="C225" s="1"/>
  <c r="C224" s="1"/>
  <c r="C223" s="1"/>
  <c r="C222" s="1"/>
  <c r="C215"/>
  <c r="C211"/>
  <c r="C206"/>
  <c r="C205"/>
  <c r="C204" s="1"/>
  <c r="C203" s="1"/>
  <c r="C202" s="1"/>
  <c r="C201" s="1"/>
  <c r="C185"/>
  <c r="C177"/>
  <c r="C151"/>
  <c r="C127"/>
  <c r="C117" s="1"/>
  <c r="C101"/>
  <c r="C91"/>
  <c r="C80"/>
  <c r="C79" s="1"/>
  <c r="C17" s="1"/>
  <c r="C75"/>
  <c r="C15" s="1"/>
  <c r="C73"/>
  <c r="C72" s="1"/>
  <c r="C69"/>
  <c r="C61"/>
  <c r="C59"/>
  <c r="C36"/>
  <c r="C34"/>
  <c r="C24"/>
  <c r="C18"/>
  <c r="C11"/>
  <c r="E223" l="1"/>
  <c r="E222" s="1"/>
  <c r="C23"/>
  <c r="C78"/>
  <c r="C16" s="1"/>
  <c r="F223"/>
  <c r="F222" s="1"/>
  <c r="F221"/>
  <c r="F220" s="1"/>
  <c r="F219" s="1"/>
  <c r="C221"/>
  <c r="C220" s="1"/>
  <c r="C219" s="1"/>
  <c r="F210"/>
  <c r="F14" s="1"/>
  <c r="G210"/>
  <c r="G14" s="1"/>
  <c r="H223"/>
  <c r="H222" s="1"/>
  <c r="D223"/>
  <c r="D222" s="1"/>
  <c r="H210"/>
  <c r="H14" s="1"/>
  <c r="D210"/>
  <c r="D14" s="1"/>
  <c r="E210"/>
  <c r="E14" s="1"/>
  <c r="G18"/>
  <c r="H23"/>
  <c r="H9" s="1"/>
  <c r="D23"/>
  <c r="D9" s="1"/>
  <c r="E13"/>
  <c r="G13"/>
  <c r="H13"/>
  <c r="F13"/>
  <c r="D13"/>
  <c r="G137"/>
  <c r="F13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37"/>
  <c r="C169"/>
  <c r="C13"/>
  <c r="C210"/>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<sst xmlns="http://schemas.openxmlformats.org/spreadsheetml/2006/main" count="576" uniqueCount="514">
  <si>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</si>
  <si>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</si>
  <si>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</si>
  <si>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</si>
  <si>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</si>
  <si>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</si>
  <si>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</si>
  <si>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</si>
  <si>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</si>
  <si>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</si>
  <si>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</si>
  <si>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</si>
  <si>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</si>
  <si>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</si>
  <si>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</si>
  <si>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</si>
  <si>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</si>
  <si>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</si>
  <si>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</si>
  <si>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</si>
  <si>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</si>
  <si>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</si>
  <si>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</si>
  <si>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</si>
  <si>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</si>
  <si>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</si>
  <si>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</si>
  <si>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</si>
  <si>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</si>
  <si>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</si>
  <si>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</si>
  <si>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</si>
  <si>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</si>
  <si>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</si>
  <si>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</si>
  <si>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</si>
  <si>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</si>
  <si>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</si>
  <si>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</si>
  <si>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</si>
  <si>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</si>
  <si>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</si>
  <si>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</si>
  <si>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</si>
  <si>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</si>
  <si>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</si>
  <si>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</si>
  <si>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</si>
  <si>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</si>
  <si>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</si>
  <si>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</si>
  <si>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</si>
  <si>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</si>
  <si>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</si>
  <si>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</si>
  <si>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</si>
  <si>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</si>
  <si>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</si>
  <si>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</si>
  <si>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</si>
  <si>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</si>
  <si>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</si>
  <si>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</si>
  <si>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</si>
  <si>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</si>
  <si>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</si>
  <si>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</si>
  <si>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</si>
  <si>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</si>
  <si>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</si>
  <si>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</si>
  <si>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</si>
  <si>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</si>
  <si>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</si>
  <si>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</si>
  <si>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</si>
  <si>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</si>
  <si>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</si>
  <si>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</si>
  <si>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</si>
  <si>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</si>
  <si>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</si>
  <si>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</si>
  <si>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</si>
  <si>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</si>
  <si>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</si>
  <si>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</si>
  <si>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</si>
  <si>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</si>
  <si>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</si>
  <si>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</si>
  <si>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</si>
  <si>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</si>
  <si>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</si>
  <si>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</si>
  <si>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</si>
  <si>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</si>
  <si>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</si>
  <si>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</si>
  <si>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</si>
  <si>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</si>
  <si>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</si>
  <si>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</si>
  <si>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</si>
  <si>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</si>
  <si>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</si>
  <si>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</si>
  <si>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</si>
  <si>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</si>
  <si>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</si>
  <si>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</si>
  <si>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</si>
  <si>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</si>
  <si>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</si>
  <si>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</si>
  <si>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</si>
  <si>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</si>
  <si>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</si>
  <si>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</si>
  <si>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</si>
  <si>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</si>
  <si>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</si>
  <si>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</si>
  <si>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</si>
  <si>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</si>
  <si>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</si>
  <si>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</si>
  <si>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</si>
  <si>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</si>
  <si>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</si>
  <si>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</si>
  <si>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</si>
  <si>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</si>
  <si>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</si>
  <si>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</si>
  <si>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</si>
  <si>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</si>
  <si>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</si>
  <si>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</si>
  <si>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</si>
  <si>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</si>
  <si>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</si>
  <si>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</si>
  <si>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</si>
  <si>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</si>
  <si>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</si>
  <si>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</si>
  <si>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</si>
  <si>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</si>
  <si>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</si>
  <si>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</si>
  <si>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</si>
  <si>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</si>
  <si>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</si>
  <si>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</si>
  <si>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</si>
  <si>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</si>
  <si>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</si>
  <si>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</si>
  <si>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</si>
  <si>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</si>
  <si>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</si>
  <si>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</si>
  <si>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</si>
  <si>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</si>
  <si>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</si>
  <si>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</si>
  <si>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</si>
  <si>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</si>
  <si>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</si>
  <si>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</si>
  <si>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</si>
  <si>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</si>
  <si>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</si>
  <si>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</si>
  <si>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</si>
  <si>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</si>
  <si>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</si>
  <si>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</si>
  <si>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</si>
  <si>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</si>
  <si>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</si>
  <si>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</si>
  <si>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</si>
  <si>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</si>
  <si>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</si>
  <si>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</si>
  <si>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</si>
  <si>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</si>
  <si>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</si>
  <si>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</si>
  <si>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</si>
  <si>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</si>
  <si>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</si>
  <si>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</si>
  <si>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</si>
  <si>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</si>
  <si>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</si>
  <si>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</si>
  <si>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</si>
  <si>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</si>
  <si>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</si>
  <si>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</si>
  <si>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</si>
  <si>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</si>
  <si>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</si>
  <si>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</si>
  <si>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</si>
  <si>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</si>
  <si>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</si>
  <si>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</si>
  <si>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</si>
  <si>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</si>
  <si>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</si>
  <si>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</si>
  <si>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</si>
  <si>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</si>
  <si>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</si>
  <si>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</si>
  <si>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</si>
  <si>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</si>
  <si>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</si>
  <si>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</si>
  <si>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</si>
  <si>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</si>
  <si>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</si>
  <si>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</si>
  <si>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</si>
  <si>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</si>
  <si>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</si>
  <si>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</si>
  <si>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</si>
  <si>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</si>
  <si>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</si>
  <si>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</si>
  <si>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</si>
  <si>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</si>
  <si>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</si>
  <si>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</si>
  <si>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</si>
  <si>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</si>
  <si>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</si>
  <si>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</si>
  <si>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</si>
  <si>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</si>
  <si>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</si>
  <si>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</si>
  <si>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</si>
  <si>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</si>
  <si>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</si>
  <si>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</si>
  <si>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</si>
  <si>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</si>
  <si>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</si>
  <si>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</si>
  <si>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</si>
  <si>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</si>
  <si>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</si>
  <si>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</si>
  <si>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</si>
  <si>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</si>
  <si>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</si>
  <si>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</si>
  <si>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</si>
  <si>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</si>
  <si>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</si>
  <si>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</si>
  <si>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</si>
  <si>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</si>
  <si>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</si>
  <si>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</si>
  <si>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</si>
  <si>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</si>
  <si>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</si>
  <si>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</si>
  <si>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</si>
  <si>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</si>
  <si>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</si>
  <si>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</si>
  <si>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</si>
  <si>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</si>
  <si>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</si>
  <si>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</si>
  <si>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</si>
  <si>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</si>
  <si>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</si>
  <si>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</si>
  <si>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</si>
  <si>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</si>
  <si>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</si>
  <si>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</si>
  <si>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</si>
  <si>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</si>
  <si>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</si>
  <si>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</si>
  <si>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</si>
  <si>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</si>
  <si>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</si>
  <si>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</si>
  <si>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</si>
  <si>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</si>
  <si>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</si>
  <si>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</si>
  <si>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</si>
  <si>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</si>
  <si>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</si>
  <si>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</si>
  <si>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</si>
  <si>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</si>
  <si>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</si>
  <si>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</si>
  <si>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</si>
  <si>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</si>
  <si>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</si>
  <si>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</si>
  <si>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</si>
  <si>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</si>
  <si>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</si>
  <si>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</si>
  <si>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</si>
  <si>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</si>
  <si>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</si>
  <si>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</si>
  <si>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</si>
  <si>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</si>
  <si>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</si>
  <si>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</si>
  <si>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</si>
  <si>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</si>
  <si>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</si>
  <si>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</si>
  <si>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</si>
  <si>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</si>
  <si>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</si>
  <si>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</si>
  <si>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</si>
  <si>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</si>
  <si>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</si>
  <si>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</si>
  <si>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</si>
  <si>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</si>
  <si>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</si>
  <si>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</si>
  <si>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</si>
  <si>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</si>
  <si>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</si>
  <si>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</si>
  <si>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</si>
  <si>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</si>
  <si>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</si>
  <si>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</si>
  <si>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</si>
  <si>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</si>
  <si>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</si>
  <si>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</si>
  <si>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</si>
  <si>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</si>
  <si>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</si>
  <si>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</si>
  <si>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</si>
  <si>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</si>
  <si>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</si>
  <si>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</si>
  <si>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</si>
  <si>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</si>
  <si>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</si>
  <si>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</si>
  <si>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</si>
  <si>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</si>
  <si>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</si>
  <si>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</si>
  <si>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</si>
  <si>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</si>
  <si>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</si>
  <si>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</si>
  <si>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</si>
  <si>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</si>
  <si>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</si>
  <si>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</si>
  <si>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</si>
  <si>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</si>
  <si>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</si>
  <si>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</si>
  <si>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</si>
  <si>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</si>
  <si>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</si>
  <si>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</si>
  <si>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</si>
  <si>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</si>
  <si>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</si>
  <si>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</si>
  <si>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</si>
  <si>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</si>
  <si>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</si>
  <si>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</si>
  <si>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</si>
  <si>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</si>
  <si>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</si>
  <si>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</si>
  <si>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</si>
  <si>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</si>
  <si>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</si>
  <si>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</si>
  <si>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</si>
  <si>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</si>
  <si>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</si>
  <si>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</si>
  <si>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</si>
  <si>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</si>
  <si>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</si>
  <si>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</si>
  <si>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</si>
  <si>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</si>
  <si>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</si>
  <si>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</si>
  <si>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</si>
  <si>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</si>
  <si>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</si>
  <si>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</si>
  <si>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</si>
  <si>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</si>
  <si>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</si>
  <si>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</si>
  <si>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</si>
  <si>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</si>
  <si>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</si>
  <si>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</si>
  <si>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</si>
  <si>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</si>
  <si>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</si>
  <si>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</si>
  <si>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</si>
  <si>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</si>
  <si>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</si>
  <si>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</si>
  <si>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</si>
  <si>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</si>
  <si>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</si>
  <si>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</si>
  <si>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</si>
  <si>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</si>
  <si>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</si>
  <si>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</si>
  <si>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</si>
  <si>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</si>
  <si>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</si>
  <si>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</si>
  <si>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</si>
  <si>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</si>
  <si>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</si>
  <si>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</si>
  <si>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</si>
  <si>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</si>
  <si>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</si>
  <si>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</si>
  <si>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</si>
  <si>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</si>
  <si>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</si>
  <si>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</si>
  <si>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</si>
  <si>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</si>
  <si>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</si>
  <si>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</si>
  <si>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</si>
  <si>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</si>
  <si>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</si>
  <si>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</si>
  <si>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</si>
  <si>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</si>
  <si>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</si>
  <si>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</si>
  <si>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</si>
  <si>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</si>
  <si>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</si>
  <si>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</si>
  <si>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</si>
  <si>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</si>
  <si>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</si>
  <si>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</si>
  <si>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</si>
  <si>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</si>
  <si>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</si>
  <si>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</si>
  <si>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</si>
  <si>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</si>
  <si>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</si>
  <si>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</si>
  <si>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</si>
  <si>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</si>
  <si>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</si>
  <si>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</si>
  <si>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</si>
  <si>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</si>
  <si>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</si>
  <si>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</si>
  <si>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</si>
  <si>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</si>
  <si>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</si>
  <si>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</si>
  <si>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</si>
  <si>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</si>
  <si>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</si>
  <si>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</si>
  <si>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</si>
  <si>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</si>
  <si>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</si>
  <si>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</si>
  <si>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Director General,</t>
  </si>
  <si>
    <t>Ec. Chitariu Mihaela Gabriela</t>
  </si>
  <si>
    <t>Director Economic,</t>
  </si>
  <si>
    <t>Ec. Topala Bogdan Lucian</t>
  </si>
  <si>
    <t>~influente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</si>
  <si>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CONT DE EXECUTIE VENITURI FEBRUARIE 2022</t>
  </si>
  <si>
    <t>CONT DE EXECUTIE CHELTUIELI FEBRUARIE 2022</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</si>
</sst>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2" borderId="1" xfId="0" applyNumberFormat="1" applyFont="1" applyFill="1" applyBorder="1"/>
    <xf numFmtId="0" fontId="3" fillId="0" borderId="0" xfId="0" applyFont="1" applyFill="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9"/>
  <sheetViews>
    <sheetView tabSelected="1" zoomScaleNormal="100" workbookViewId="0">
      <pane xSplit="4" ySplit="6" topLeftCell="F7" activePane="bottomRight" state="frozen"/>
      <selection activeCell="C79" sqref="C79:E79"/>
      <selection pane="topRight" activeCell="C79" sqref="C79:E79"/>
      <selection pane="bottomLeft" activeCell="C79" sqref="C79:E79"/>
      <selection pane="bottomRight" activeCell="H8" sqref="H8"/>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ht="20.25">
      <c r="B1" s="54" t="s">
        <v>512</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c r="A3" s="58"/>
      <c r="B3" s="59"/>
      <c r="C3" s="59"/>
      <c r="D3" s="6"/>
      <c r="E3" s="6"/>
      <c r="F3" s="6"/>
      <c r="G3" s="6"/>
      <c r="ED3" s="60"/>
    </row>
    <row r="4" spans="1:147" ht="12.75" customHeight="1">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6"/>
      <c r="DG4" s="106"/>
      <c r="DH4" s="106"/>
      <c r="DI4" s="106"/>
      <c r="DJ4" s="106"/>
      <c r="DK4" s="104"/>
      <c r="DL4" s="104"/>
      <c r="DM4" s="104"/>
      <c r="DN4" s="104"/>
      <c r="DO4" s="104"/>
      <c r="DP4" s="104"/>
      <c r="DQ4" s="104"/>
      <c r="DR4" s="104"/>
      <c r="DS4" s="104"/>
      <c r="DT4" s="104"/>
      <c r="DU4" s="104"/>
      <c r="DV4" s="104"/>
      <c r="DW4" s="104"/>
      <c r="DX4" s="104"/>
      <c r="DY4" s="104"/>
      <c r="DZ4" s="104"/>
      <c r="EA4" s="104"/>
      <c r="EB4" s="104"/>
      <c r="EC4" s="104"/>
      <c r="ED4" s="104"/>
    </row>
    <row r="5" spans="1:147"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47"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4"/>
      <c r="EF6" s="4"/>
      <c r="EG6" s="4"/>
      <c r="EH6" s="4"/>
      <c r="EI6" s="4"/>
      <c r="EJ6" s="4"/>
      <c r="EK6" s="4"/>
      <c r="EL6" s="4"/>
      <c r="EM6" s="4"/>
      <c r="EN6" s="4"/>
      <c r="EO6" s="4"/>
      <c r="EP6" s="4"/>
      <c r="EQ6" s="4"/>
    </row>
    <row r="7" spans="1:147">
      <c r="A7" s="65" t="s">
        <v>8</v>
      </c>
      <c r="B7" s="66" t="s">
        <v>9</v>
      </c>
      <c r="C7" s="86">
        <f>+C8+C64+C105+C91+C88</f>
        <v>0</v>
      </c>
      <c r="D7" s="86">
        <f>+D8+D64+D105+D91+D88</f>
        <v>293330050</v>
      </c>
      <c r="E7" s="86">
        <f>+E8+E64+E105+E91+E88</f>
        <v>0</v>
      </c>
      <c r="F7" s="86">
        <f>+F8+F64+F105+F91+F88</f>
        <v>44444513</v>
      </c>
      <c r="G7" s="86">
        <f>+G8+G64+G105+G91+G88</f>
        <v>22045910</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6"/>
      <c r="EF7" s="6"/>
    </row>
    <row r="8" spans="1:147">
      <c r="A8" s="65" t="s">
        <v>10</v>
      </c>
      <c r="B8" s="66" t="s">
        <v>11</v>
      </c>
      <c r="C8" s="86">
        <f>+C14+C51+C9</f>
        <v>0</v>
      </c>
      <c r="D8" s="86">
        <f t="shared" ref="D8:G8" si="0">+D14+D51+D9</f>
        <v>289923000</v>
      </c>
      <c r="E8" s="86">
        <f t="shared" si="0"/>
        <v>0</v>
      </c>
      <c r="F8" s="86">
        <f t="shared" si="0"/>
        <v>43970150</v>
      </c>
      <c r="G8" s="86">
        <f t="shared" si="0"/>
        <v>21443368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c r="A14" s="65" t="s">
        <v>22</v>
      </c>
      <c r="B14" s="66" t="s">
        <v>23</v>
      </c>
      <c r="C14" s="86">
        <f>+C15+C27</f>
        <v>0</v>
      </c>
      <c r="D14" s="86">
        <f t="shared" ref="D14:G14" si="2">+D15+D27</f>
        <v>289714000</v>
      </c>
      <c r="E14" s="86">
        <f t="shared" si="2"/>
        <v>0</v>
      </c>
      <c r="F14" s="86">
        <f t="shared" si="2"/>
        <v>43933718</v>
      </c>
      <c r="G14" s="86">
        <f t="shared" si="2"/>
        <v>21428221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c r="A15" s="65" t="s">
        <v>24</v>
      </c>
      <c r="B15" s="66" t="s">
        <v>25</v>
      </c>
      <c r="C15" s="86">
        <f>+C16+C23+C26</f>
        <v>0</v>
      </c>
      <c r="D15" s="86">
        <f t="shared" ref="D15:G15" si="3">+D16+D23+D26</f>
        <v>13046000</v>
      </c>
      <c r="E15" s="86">
        <f t="shared" si="3"/>
        <v>0</v>
      </c>
      <c r="F15" s="86">
        <f t="shared" si="3"/>
        <v>2123413</v>
      </c>
      <c r="G15" s="86">
        <f t="shared" si="3"/>
        <v>1020095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ht="30">
      <c r="A16" s="65" t="s">
        <v>26</v>
      </c>
      <c r="B16" s="66" t="s">
        <v>27</v>
      </c>
      <c r="C16" s="86">
        <f>C17+C18+C20+C21+C22+C19</f>
        <v>0</v>
      </c>
      <c r="D16" s="86"/>
      <c r="E16" s="86">
        <f t="shared" ref="E16:G16" si="4">E17+E18+E20+E21+E22+E19</f>
        <v>0</v>
      </c>
      <c r="F16" s="86">
        <f t="shared" si="4"/>
        <v>117196</v>
      </c>
      <c r="G16" s="86">
        <f t="shared" si="4"/>
        <v>18560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s="56" customFormat="1" ht="30">
      <c r="A17" s="67" t="s">
        <v>28</v>
      </c>
      <c r="B17" s="68" t="s">
        <v>29</v>
      </c>
      <c r="C17" s="45"/>
      <c r="D17" s="86"/>
      <c r="E17" s="86"/>
      <c r="F17" s="45">
        <v>117196</v>
      </c>
      <c r="G17" s="45">
        <v>18560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17.25">
      <c r="A23" s="65" t="s">
        <v>40</v>
      </c>
      <c r="B23" s="70" t="s">
        <v>41</v>
      </c>
      <c r="C23" s="86">
        <f>C24+C25</f>
        <v>0</v>
      </c>
      <c r="D23" s="86"/>
      <c r="E23" s="86">
        <f t="shared" ref="E23:G23" si="5">E24+E25</f>
        <v>0</v>
      </c>
      <c r="F23" s="86">
        <f t="shared" si="5"/>
        <v>9111</v>
      </c>
      <c r="G23" s="86">
        <f t="shared" si="5"/>
        <v>1453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33">
      <c r="A24" s="67" t="s">
        <v>42</v>
      </c>
      <c r="B24" s="69" t="s">
        <v>43</v>
      </c>
      <c r="C24" s="45"/>
      <c r="D24" s="86"/>
      <c r="E24" s="86"/>
      <c r="F24" s="45">
        <v>9111</v>
      </c>
      <c r="G24" s="45">
        <v>1453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c r="A26" s="67" t="s">
        <v>46</v>
      </c>
      <c r="B26" s="69" t="s">
        <v>47</v>
      </c>
      <c r="C26" s="45"/>
      <c r="D26" s="86">
        <v>13046000</v>
      </c>
      <c r="E26" s="86"/>
      <c r="F26" s="45">
        <v>1997106</v>
      </c>
      <c r="G26" s="45">
        <v>1000082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c r="A27" s="65" t="s">
        <v>48</v>
      </c>
      <c r="B27" s="66" t="s">
        <v>49</v>
      </c>
      <c r="C27" s="86">
        <f>C28+C34+C50+C35+C36+C37+C38+C39+C40+C41+C42+C43+C44+C45+C46+C47+C48+C49</f>
        <v>0</v>
      </c>
      <c r="D27" s="86">
        <f t="shared" ref="D27:G27" si="6">D28+D34+D50+D35+D36+D37+D38+D39+D40+D41+D42+D43+D44+D45+D46+D47+D48+D49</f>
        <v>276668000</v>
      </c>
      <c r="E27" s="86">
        <f t="shared" si="6"/>
        <v>0</v>
      </c>
      <c r="F27" s="86">
        <f t="shared" si="6"/>
        <v>41810305</v>
      </c>
      <c r="G27" s="86">
        <f t="shared" si="6"/>
        <v>20408126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c r="A28" s="65" t="s">
        <v>50</v>
      </c>
      <c r="B28" s="66" t="s">
        <v>51</v>
      </c>
      <c r="C28" s="86">
        <f>C29+C30+C31+C32+C33</f>
        <v>0</v>
      </c>
      <c r="D28" s="86">
        <v>268837000</v>
      </c>
      <c r="E28" s="86">
        <f t="shared" ref="E28:G28" si="7">E29+E30+E31+E32+E33</f>
        <v>0</v>
      </c>
      <c r="F28" s="86">
        <f t="shared" si="7"/>
        <v>40707116</v>
      </c>
      <c r="G28" s="86">
        <f t="shared" si="7"/>
        <v>19852014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ht="30">
      <c r="A29" s="67" t="s">
        <v>52</v>
      </c>
      <c r="B29" s="68" t="s">
        <v>53</v>
      </c>
      <c r="C29" s="45"/>
      <c r="D29" s="86"/>
      <c r="E29" s="86"/>
      <c r="F29" s="45">
        <v>40657019</v>
      </c>
      <c r="G29" s="45">
        <v>19819712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66">
      <c r="A30" s="67" t="s">
        <v>54</v>
      </c>
      <c r="B30" s="69" t="s">
        <v>55</v>
      </c>
      <c r="C30" s="45"/>
      <c r="D30" s="86"/>
      <c r="E30" s="86"/>
      <c r="F30" s="45">
        <v>50097</v>
      </c>
      <c r="G30" s="45">
        <v>32302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45">
      <c r="A36" s="67" t="s">
        <v>66</v>
      </c>
      <c r="B36" s="68" t="s">
        <v>67</v>
      </c>
      <c r="C36" s="45"/>
      <c r="D36" s="86">
        <v>1000</v>
      </c>
      <c r="E36" s="86"/>
      <c r="F36" s="45">
        <v>1548</v>
      </c>
      <c r="G36" s="45">
        <v>1548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60">
      <c r="A37" s="67" t="s">
        <v>68</v>
      </c>
      <c r="B37" s="68" t="s">
        <v>69</v>
      </c>
      <c r="C37" s="45"/>
      <c r="D37" s="86"/>
      <c r="E37" s="86"/>
      <c r="F37" s="45">
        <v>12</v>
      </c>
      <c r="G37" s="45">
        <v>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c r="A42" s="67" t="s">
        <v>78</v>
      </c>
      <c r="B42" s="68" t="s">
        <v>79</v>
      </c>
      <c r="C42" s="45"/>
      <c r="D42" s="86">
        <v>146000</v>
      </c>
      <c r="E42" s="86"/>
      <c r="F42" s="45">
        <v>65907</v>
      </c>
      <c r="G42" s="45">
        <v>13872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30" customHeight="1">
      <c r="A43" s="67" t="s">
        <v>80</v>
      </c>
      <c r="B43" s="68" t="s">
        <v>81</v>
      </c>
      <c r="C43" s="45"/>
      <c r="D43" s="86"/>
      <c r="E43" s="86"/>
      <c r="F43" s="45">
        <v>692</v>
      </c>
      <c r="G43" s="45">
        <v>99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c r="A44" s="67" t="s">
        <v>82</v>
      </c>
      <c r="B44" s="68" t="s">
        <v>83</v>
      </c>
      <c r="C44" s="45"/>
      <c r="D44" s="86"/>
      <c r="E44" s="86"/>
      <c r="F44" s="45">
        <v>227126</v>
      </c>
      <c r="G44" s="45">
        <v>157329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c r="A45" s="67" t="s">
        <v>84</v>
      </c>
      <c r="B45" s="68" t="s">
        <v>85</v>
      </c>
      <c r="C45" s="45"/>
      <c r="D45" s="86">
        <v>48000</v>
      </c>
      <c r="E45" s="86"/>
      <c r="F45" s="45">
        <v>8525</v>
      </c>
      <c r="G45" s="45">
        <v>4287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ht="45">
      <c r="A48" s="72" t="s">
        <v>90</v>
      </c>
      <c r="B48" s="73" t="s">
        <v>91</v>
      </c>
      <c r="C48" s="45"/>
      <c r="D48" s="86">
        <v>60000</v>
      </c>
      <c r="E48" s="86"/>
      <c r="F48" s="45">
        <v>13095</v>
      </c>
      <c r="G48" s="45">
        <v>6885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47" ht="30">
      <c r="A49" s="72" t="s">
        <v>92</v>
      </c>
      <c r="B49" s="73" t="s">
        <v>93</v>
      </c>
      <c r="C49" s="45"/>
      <c r="D49" s="86">
        <v>7576000</v>
      </c>
      <c r="E49" s="86"/>
      <c r="F49" s="45">
        <v>786284</v>
      </c>
      <c r="G49" s="45">
        <v>372086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row>
    <row r="50" spans="1:147">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47">
      <c r="A51" s="65" t="s">
        <v>96</v>
      </c>
      <c r="B51" s="66" t="s">
        <v>97</v>
      </c>
      <c r="C51" s="86">
        <f>+C52+C57</f>
        <v>0</v>
      </c>
      <c r="D51" s="86">
        <f t="shared" ref="D51:G51" si="8">+D52+D57</f>
        <v>209000</v>
      </c>
      <c r="E51" s="86">
        <f t="shared" si="8"/>
        <v>0</v>
      </c>
      <c r="F51" s="86">
        <f t="shared" si="8"/>
        <v>36432</v>
      </c>
      <c r="G51" s="86">
        <f t="shared" si="8"/>
        <v>15147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47">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47">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47">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47">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47">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47" s="19" customFormat="1">
      <c r="A57" s="65" t="s">
        <v>108</v>
      </c>
      <c r="B57" s="66" t="s">
        <v>109</v>
      </c>
      <c r="C57" s="86">
        <f>+C58+C62</f>
        <v>0</v>
      </c>
      <c r="D57" s="86">
        <f t="shared" ref="D57:G57" si="12">+D58+D62</f>
        <v>209000</v>
      </c>
      <c r="E57" s="86">
        <f t="shared" si="12"/>
        <v>0</v>
      </c>
      <c r="F57" s="86">
        <f t="shared" si="12"/>
        <v>36432</v>
      </c>
      <c r="G57" s="86">
        <f t="shared" si="12"/>
        <v>15147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74"/>
      <c r="EH57" s="74"/>
      <c r="EI57" s="74"/>
      <c r="EJ57" s="74"/>
      <c r="EK57" s="74"/>
      <c r="EL57" s="74"/>
      <c r="EM57" s="74"/>
      <c r="EN57" s="74"/>
      <c r="EO57" s="74"/>
      <c r="EP57" s="74"/>
      <c r="EQ57" s="74"/>
    </row>
    <row r="58" spans="1:147">
      <c r="A58" s="65" t="s">
        <v>110</v>
      </c>
      <c r="B58" s="66" t="s">
        <v>111</v>
      </c>
      <c r="C58" s="86">
        <f>C61+C59+C60</f>
        <v>0</v>
      </c>
      <c r="D58" s="86">
        <f t="shared" ref="D58:G58" si="13">D61+D59+D60</f>
        <v>209000</v>
      </c>
      <c r="E58" s="86">
        <f t="shared" si="13"/>
        <v>0</v>
      </c>
      <c r="F58" s="86">
        <f t="shared" si="13"/>
        <v>36432</v>
      </c>
      <c r="G58" s="86">
        <f t="shared" si="13"/>
        <v>15147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6"/>
      <c r="EF58" s="6"/>
    </row>
    <row r="59" spans="1:147">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47">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47">
      <c r="A61" s="67" t="s">
        <v>116</v>
      </c>
      <c r="B61" s="76" t="s">
        <v>117</v>
      </c>
      <c r="C61" s="45"/>
      <c r="D61" s="86">
        <v>209000</v>
      </c>
      <c r="E61" s="86"/>
      <c r="F61" s="45">
        <v>36432</v>
      </c>
      <c r="G61" s="45">
        <v>15147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47"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47">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47">
      <c r="A64" s="65" t="s">
        <v>122</v>
      </c>
      <c r="B64" s="66" t="s">
        <v>123</v>
      </c>
      <c r="C64" s="86">
        <f>+C65</f>
        <v>0</v>
      </c>
      <c r="D64" s="86">
        <f t="shared" ref="D64:G64" si="15">+D65</f>
        <v>3407050</v>
      </c>
      <c r="E64" s="86">
        <f t="shared" si="15"/>
        <v>0</v>
      </c>
      <c r="F64" s="86">
        <f t="shared" si="15"/>
        <v>-5842</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s="56" customFormat="1" ht="30">
      <c r="A65" s="65" t="s">
        <v>124</v>
      </c>
      <c r="B65" s="66" t="s">
        <v>125</v>
      </c>
      <c r="C65" s="86">
        <f>+C66+C79</f>
        <v>0</v>
      </c>
      <c r="D65" s="86">
        <f t="shared" ref="D65:G65" si="16">+D66+D79</f>
        <v>3407050</v>
      </c>
      <c r="E65" s="86">
        <f t="shared" si="16"/>
        <v>0</v>
      </c>
      <c r="F65" s="86">
        <f t="shared" si="16"/>
        <v>-5842</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c r="ER65" s="5"/>
      <c r="ES65" s="5"/>
      <c r="ET65" s="5"/>
      <c r="EU65" s="5"/>
      <c r="EV65" s="5"/>
      <c r="EW65" s="5"/>
      <c r="EX65" s="5"/>
      <c r="EY65" s="5"/>
      <c r="EZ65" s="5"/>
      <c r="FA65" s="5"/>
      <c r="FB65" s="5"/>
      <c r="FC65" s="5"/>
      <c r="FD65" s="5"/>
      <c r="FE65" s="5"/>
      <c r="FF65" s="5"/>
      <c r="FG65" s="5"/>
      <c r="FH65" s="5"/>
      <c r="FI65" s="5"/>
      <c r="FJ65" s="5"/>
      <c r="FK65" s="5"/>
      <c r="FL65" s="5"/>
      <c r="FM65" s="5"/>
      <c r="FN65" s="5"/>
      <c r="FO65" s="5"/>
    </row>
    <row r="66" spans="1:171" s="56" customFormat="1">
      <c r="A66" s="65" t="s">
        <v>126</v>
      </c>
      <c r="B66" s="66" t="s">
        <v>127</v>
      </c>
      <c r="C66" s="86">
        <f>C67+C68+C69+C70+C72+C73+C74+C75+C71+C76+C77+C78</f>
        <v>0</v>
      </c>
      <c r="D66" s="86">
        <f t="shared" ref="D66:G66" si="17">D67+D68+D69+D70+D72+D73+D74+D75+D71+D76+D77+D78</f>
        <v>3407000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30">
      <c r="A76" s="67" t="s">
        <v>146</v>
      </c>
      <c r="B76" s="78" t="s">
        <v>147</v>
      </c>
      <c r="C76" s="45"/>
      <c r="D76" s="86">
        <v>3407000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c r="A79" s="65" t="s">
        <v>152</v>
      </c>
      <c r="B79" s="66" t="s">
        <v>153</v>
      </c>
      <c r="C79" s="86">
        <f>+C80+C81+C82+C83+C84+C85+C86+C87</f>
        <v>0</v>
      </c>
      <c r="D79" s="86">
        <f t="shared" ref="D79:G79" si="18">+D80+D81+D82+D83+D84+D85+D86+D87</f>
        <v>50</v>
      </c>
      <c r="E79" s="86">
        <f t="shared" si="18"/>
        <v>0</v>
      </c>
      <c r="F79" s="86">
        <f t="shared" si="18"/>
        <v>-5842</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36"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row>
    <row r="82" spans="1:136" ht="45">
      <c r="A82" s="67" t="s">
        <v>157</v>
      </c>
      <c r="B82" s="68" t="s">
        <v>158</v>
      </c>
      <c r="C82" s="45"/>
      <c r="D82" s="86"/>
      <c r="E82" s="86"/>
      <c r="F82" s="45">
        <v>-5842</v>
      </c>
      <c r="G82" s="45">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36" ht="45">
      <c r="A83" s="67" t="s">
        <v>159</v>
      </c>
      <c r="B83" s="68" t="s">
        <v>160</v>
      </c>
      <c r="C83" s="45"/>
      <c r="D83" s="86">
        <v>50</v>
      </c>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36"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36" ht="30">
      <c r="A85" s="71" t="s">
        <v>162</v>
      </c>
      <c r="B85" s="80" t="s">
        <v>163</v>
      </c>
      <c r="C85" s="45"/>
      <c r="D85" s="86"/>
      <c r="E85" s="86"/>
      <c r="F85" s="45"/>
      <c r="G85" s="45"/>
      <c r="Q85" s="6"/>
      <c r="AQ85" s="6"/>
      <c r="AR85" s="6"/>
      <c r="AS85" s="6"/>
      <c r="BK85" s="6"/>
    </row>
    <row r="86" spans="1:136" ht="75">
      <c r="A86" s="81" t="s">
        <v>164</v>
      </c>
      <c r="B86" s="82" t="s">
        <v>165</v>
      </c>
      <c r="C86" s="45"/>
      <c r="D86" s="86"/>
      <c r="E86" s="86"/>
      <c r="F86" s="45"/>
      <c r="G86" s="45"/>
      <c r="AQ86" s="6"/>
      <c r="AR86" s="6"/>
      <c r="AS86" s="6"/>
      <c r="BK86" s="6"/>
    </row>
    <row r="87" spans="1:136" ht="45">
      <c r="A87" s="81" t="s">
        <v>166</v>
      </c>
      <c r="B87" s="83" t="s">
        <v>167</v>
      </c>
      <c r="C87" s="45"/>
      <c r="D87" s="86"/>
      <c r="E87" s="86"/>
      <c r="F87" s="45"/>
      <c r="G87" s="45"/>
      <c r="AQ87" s="6"/>
      <c r="AR87" s="6"/>
      <c r="AS87" s="6"/>
      <c r="BK87" s="6"/>
    </row>
    <row r="88" spans="1:136" ht="45">
      <c r="A88" s="81" t="s">
        <v>168</v>
      </c>
      <c r="B88" s="84" t="s">
        <v>169</v>
      </c>
      <c r="C88" s="86">
        <f>C89</f>
        <v>0</v>
      </c>
      <c r="D88" s="86">
        <f t="shared" ref="D88:G89" si="19">D89</f>
        <v>0</v>
      </c>
      <c r="E88" s="86">
        <f t="shared" si="19"/>
        <v>0</v>
      </c>
      <c r="F88" s="86">
        <f t="shared" si="19"/>
        <v>0</v>
      </c>
      <c r="G88" s="86">
        <f t="shared" si="19"/>
        <v>0</v>
      </c>
      <c r="AQ88" s="6"/>
      <c r="AR88" s="6"/>
      <c r="AS88" s="6"/>
      <c r="BK88" s="6"/>
    </row>
    <row r="89" spans="1:136">
      <c r="A89" s="81" t="s">
        <v>170</v>
      </c>
      <c r="B89" s="83" t="s">
        <v>171</v>
      </c>
      <c r="C89" s="86">
        <f>C90</f>
        <v>0</v>
      </c>
      <c r="D89" s="86">
        <f t="shared" si="19"/>
        <v>0</v>
      </c>
      <c r="E89" s="86">
        <f t="shared" si="19"/>
        <v>0</v>
      </c>
      <c r="F89" s="86">
        <f t="shared" si="19"/>
        <v>0</v>
      </c>
      <c r="G89" s="86">
        <f t="shared" si="19"/>
        <v>0</v>
      </c>
      <c r="AQ89" s="6"/>
      <c r="AR89" s="6"/>
      <c r="AS89" s="6"/>
      <c r="BK89" s="6"/>
    </row>
    <row r="90" spans="1:136">
      <c r="A90" s="81" t="s">
        <v>172</v>
      </c>
      <c r="B90" s="83" t="s">
        <v>173</v>
      </c>
      <c r="C90" s="86"/>
      <c r="D90" s="86"/>
      <c r="E90" s="86"/>
      <c r="F90" s="45"/>
      <c r="G90" s="45"/>
      <c r="AQ90" s="6"/>
      <c r="AR90" s="6"/>
      <c r="AS90" s="6"/>
      <c r="BK90" s="6"/>
    </row>
    <row r="91" spans="1:136" ht="45">
      <c r="A91" s="81" t="s">
        <v>472</v>
      </c>
      <c r="B91" s="84" t="s">
        <v>169</v>
      </c>
      <c r="C91" s="86">
        <f>C92+C95</f>
        <v>0</v>
      </c>
      <c r="D91" s="86">
        <f t="shared" ref="D91:G91" si="20">D92+D95</f>
        <v>0</v>
      </c>
      <c r="E91" s="86">
        <f t="shared" si="20"/>
        <v>0</v>
      </c>
      <c r="F91" s="86">
        <f t="shared" si="20"/>
        <v>0</v>
      </c>
      <c r="G91" s="86">
        <f t="shared" si="20"/>
        <v>0</v>
      </c>
      <c r="BK91" s="6"/>
    </row>
    <row r="92" spans="1:136">
      <c r="A92" s="81" t="s">
        <v>473</v>
      </c>
      <c r="B92" s="83" t="s">
        <v>171</v>
      </c>
      <c r="C92" s="86">
        <f>C93+C94</f>
        <v>0</v>
      </c>
      <c r="D92" s="86">
        <f t="shared" ref="D92:G92" si="21">D93</f>
        <v>0</v>
      </c>
      <c r="E92" s="86">
        <f t="shared" si="21"/>
        <v>0</v>
      </c>
      <c r="F92" s="86">
        <f t="shared" si="21"/>
        <v>0</v>
      </c>
      <c r="G92" s="86">
        <f t="shared" si="21"/>
        <v>0</v>
      </c>
      <c r="BK92" s="6"/>
    </row>
    <row r="93" spans="1:136">
      <c r="A93" s="81" t="s">
        <v>474</v>
      </c>
      <c r="B93" s="83" t="s">
        <v>467</v>
      </c>
      <c r="C93" s="86"/>
      <c r="D93" s="86"/>
      <c r="E93" s="86"/>
      <c r="F93" s="45"/>
      <c r="G93" s="45"/>
      <c r="BK93" s="6"/>
    </row>
    <row r="94" spans="1:136">
      <c r="A94" s="81" t="s">
        <v>499</v>
      </c>
      <c r="B94" s="83" t="s">
        <v>498</v>
      </c>
      <c r="C94" s="86"/>
      <c r="D94" s="86"/>
      <c r="E94" s="86"/>
      <c r="F94" s="45"/>
      <c r="G94" s="45"/>
      <c r="BK94" s="6"/>
    </row>
    <row r="95" spans="1:136" ht="30">
      <c r="A95" s="81" t="s">
        <v>502</v>
      </c>
      <c r="B95" s="84" t="s">
        <v>501</v>
      </c>
      <c r="C95" s="86">
        <f>C96+C97</f>
        <v>0</v>
      </c>
      <c r="D95" s="86">
        <f t="shared" ref="D95:G95" si="22">D96+D97</f>
        <v>0</v>
      </c>
      <c r="E95" s="86">
        <f t="shared" si="22"/>
        <v>0</v>
      </c>
      <c r="F95" s="86">
        <f t="shared" si="22"/>
        <v>0</v>
      </c>
      <c r="G95" s="86">
        <f t="shared" si="22"/>
        <v>0</v>
      </c>
      <c r="BK95" s="6"/>
    </row>
    <row r="96" spans="1:136">
      <c r="A96" s="81" t="s">
        <v>503</v>
      </c>
      <c r="B96" s="83" t="s">
        <v>467</v>
      </c>
      <c r="C96" s="86"/>
      <c r="D96" s="86"/>
      <c r="E96" s="86"/>
      <c r="F96" s="45"/>
      <c r="G96" s="45"/>
      <c r="BK96" s="6"/>
    </row>
    <row r="97" spans="1:171">
      <c r="A97" s="81" t="s">
        <v>504</v>
      </c>
      <c r="B97" s="83" t="s">
        <v>498</v>
      </c>
      <c r="C97" s="86"/>
      <c r="D97" s="86"/>
      <c r="E97" s="86"/>
      <c r="F97" s="45"/>
      <c r="G97" s="45"/>
      <c r="BK97" s="6"/>
    </row>
    <row r="98" spans="1:171" ht="30">
      <c r="A98" s="84" t="s">
        <v>475</v>
      </c>
      <c r="B98" s="84" t="s">
        <v>174</v>
      </c>
      <c r="C98" s="86">
        <f>C99+C101</f>
        <v>0</v>
      </c>
      <c r="D98" s="86">
        <f t="shared" ref="D98:G98" si="23">D99+D101</f>
        <v>0</v>
      </c>
      <c r="E98" s="86">
        <f t="shared" si="23"/>
        <v>0</v>
      </c>
      <c r="F98" s="86">
        <f t="shared" si="23"/>
        <v>0</v>
      </c>
      <c r="G98" s="86">
        <f t="shared" si="23"/>
        <v>0</v>
      </c>
      <c r="BK98" s="6"/>
    </row>
    <row r="99" spans="1:171" ht="45">
      <c r="A99" s="84" t="s">
        <v>175</v>
      </c>
      <c r="B99" s="84" t="s">
        <v>169</v>
      </c>
      <c r="C99" s="86">
        <f>C100</f>
        <v>0</v>
      </c>
      <c r="D99" s="86">
        <f t="shared" ref="D99:G99" si="24">D100</f>
        <v>0</v>
      </c>
      <c r="E99" s="86">
        <f t="shared" si="24"/>
        <v>0</v>
      </c>
      <c r="F99" s="86">
        <f t="shared" si="24"/>
        <v>0</v>
      </c>
      <c r="G99" s="86">
        <f t="shared" si="24"/>
        <v>0</v>
      </c>
      <c r="BK99" s="6"/>
    </row>
    <row r="100" spans="1:171" s="56" customFormat="1" ht="30">
      <c r="A100" s="83" t="s">
        <v>176</v>
      </c>
      <c r="B100" s="83" t="s">
        <v>177</v>
      </c>
      <c r="C100" s="86"/>
      <c r="D100" s="86"/>
      <c r="E100" s="86"/>
      <c r="F100" s="86"/>
      <c r="G100" s="86"/>
      <c r="BK100" s="6"/>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row>
    <row r="101" spans="1:171" s="56" customFormat="1">
      <c r="A101" s="83"/>
      <c r="B101" s="83" t="s">
        <v>468</v>
      </c>
      <c r="C101" s="86">
        <f>C102</f>
        <v>0</v>
      </c>
      <c r="D101" s="86">
        <f t="shared" ref="D101:G103" si="25">D102</f>
        <v>0</v>
      </c>
      <c r="E101" s="86">
        <f t="shared" si="25"/>
        <v>0</v>
      </c>
      <c r="F101" s="86">
        <f t="shared" si="25"/>
        <v>0</v>
      </c>
      <c r="G101" s="86">
        <f t="shared" si="25"/>
        <v>0</v>
      </c>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c r="A102" s="83" t="s">
        <v>476</v>
      </c>
      <c r="B102" s="83" t="s">
        <v>469</v>
      </c>
      <c r="C102" s="86">
        <f>C103</f>
        <v>0</v>
      </c>
      <c r="D102" s="86">
        <f t="shared" si="25"/>
        <v>0</v>
      </c>
      <c r="E102" s="86">
        <f t="shared" si="25"/>
        <v>0</v>
      </c>
      <c r="F102" s="86">
        <f t="shared" si="25"/>
        <v>0</v>
      </c>
      <c r="G102" s="86">
        <f t="shared" si="25"/>
        <v>0</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ht="30">
      <c r="A103" s="83" t="s">
        <v>477</v>
      </c>
      <c r="B103" s="83" t="s">
        <v>470</v>
      </c>
      <c r="C103" s="86">
        <f>C104</f>
        <v>0</v>
      </c>
      <c r="D103" s="86">
        <f t="shared" si="25"/>
        <v>0</v>
      </c>
      <c r="E103" s="86">
        <f t="shared" si="25"/>
        <v>0</v>
      </c>
      <c r="F103" s="86">
        <f t="shared" si="25"/>
        <v>0</v>
      </c>
      <c r="G103" s="86">
        <f t="shared" si="25"/>
        <v>0</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c r="A104" s="83" t="s">
        <v>478</v>
      </c>
      <c r="B104" s="83" t="s">
        <v>471</v>
      </c>
      <c r="C104" s="45"/>
      <c r="D104" s="86"/>
      <c r="E104" s="86"/>
      <c r="F104" s="45"/>
      <c r="G104" s="45"/>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c r="A105" s="84" t="s">
        <v>178</v>
      </c>
      <c r="B105" s="84" t="s">
        <v>179</v>
      </c>
      <c r="C105" s="86">
        <f>C106</f>
        <v>0</v>
      </c>
      <c r="D105" s="86">
        <f t="shared" ref="D105:G105" si="26">D106</f>
        <v>0</v>
      </c>
      <c r="E105" s="86">
        <f t="shared" si="26"/>
        <v>0</v>
      </c>
      <c r="F105" s="86">
        <f t="shared" si="26"/>
        <v>480205</v>
      </c>
      <c r="G105" s="86">
        <f t="shared" si="26"/>
        <v>602542</v>
      </c>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ht="30">
      <c r="A106" s="83" t="s">
        <v>180</v>
      </c>
      <c r="B106" s="83" t="s">
        <v>181</v>
      </c>
      <c r="C106" s="45"/>
      <c r="D106" s="86"/>
      <c r="E106" s="86"/>
      <c r="F106" s="45">
        <v>480205</v>
      </c>
      <c r="G106" s="45">
        <v>602542</v>
      </c>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row r="107" spans="1:171" s="56" customFormat="1">
      <c r="A107" s="53"/>
      <c r="B107" s="5"/>
      <c r="C107" s="5"/>
      <c r="D107" s="46"/>
      <c r="E107" s="46"/>
      <c r="F107" s="5"/>
      <c r="G107" s="5"/>
      <c r="BK107" s="6"/>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row>
    <row r="108" spans="1:171" s="56" customFormat="1">
      <c r="A108" s="53"/>
      <c r="B108" s="103" t="s">
        <v>507</v>
      </c>
      <c r="C108" s="5"/>
      <c r="D108" s="46"/>
      <c r="E108" s="46"/>
      <c r="F108" s="5" t="s">
        <v>509</v>
      </c>
      <c r="G108" s="5"/>
      <c r="BK108" s="6"/>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row>
    <row r="109" spans="1:171" s="56" customFormat="1">
      <c r="A109" s="53"/>
      <c r="B109" s="103" t="s">
        <v>508</v>
      </c>
      <c r="C109" s="5"/>
      <c r="D109" s="46"/>
      <c r="E109" s="46"/>
      <c r="F109" s="5" t="s">
        <v>510</v>
      </c>
      <c r="G109" s="5"/>
      <c r="BK109" s="6"/>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D4:AH4"/>
    <mergeCell ref="H4:I4"/>
    <mergeCell ref="J4:N4"/>
    <mergeCell ref="O4:S4"/>
    <mergeCell ref="T4:X4"/>
    <mergeCell ref="Y4:AC4"/>
    <mergeCell ref="CL4:CP4"/>
    <mergeCell ref="AI4:AM4"/>
    <mergeCell ref="AN4:AR4"/>
    <mergeCell ref="AS4:AW4"/>
    <mergeCell ref="AX4:BB4"/>
    <mergeCell ref="BC4:BG4"/>
    <mergeCell ref="BH4:BL4"/>
    <mergeCell ref="BM4:BQ4"/>
    <mergeCell ref="BR4:BV4"/>
    <mergeCell ref="BW4:CA4"/>
    <mergeCell ref="CB4:CF4"/>
    <mergeCell ref="CG4:CK4"/>
    <mergeCell ref="DU4:DY4"/>
    <mergeCell ref="DZ4:ED4"/>
    <mergeCell ref="CQ4:CU4"/>
    <mergeCell ref="CV4:CZ4"/>
    <mergeCell ref="DA4:DE4"/>
    <mergeCell ref="DF4:DJ4"/>
    <mergeCell ref="DK4:DO4"/>
    <mergeCell ref="DP4:DT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31"/>
  <sheetViews>
    <sheetView zoomScaleNormal="10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513</v>
      </c>
      <c r="C1" s="3"/>
    </row>
    <row r="2" spans="1:8">
      <c r="B2" s="3"/>
      <c r="C2" s="3"/>
    </row>
    <row r="3" spans="1:8">
      <c r="B3" s="3"/>
      <c r="C3" s="3"/>
      <c r="D3" s="6"/>
    </row>
    <row r="4" spans="1:8">
      <c r="D4" s="7"/>
      <c r="E4" s="7"/>
      <c r="F4" s="8"/>
      <c r="G4" s="9"/>
      <c r="H4" s="98" t="s">
        <v>466</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267052400</v>
      </c>
      <c r="E7" s="87">
        <f t="shared" si="1"/>
        <v>269400100</v>
      </c>
      <c r="F7" s="87">
        <f t="shared" si="1"/>
        <v>0</v>
      </c>
      <c r="G7" s="87">
        <f t="shared" si="1"/>
        <v>114645800</v>
      </c>
      <c r="H7" s="87">
        <f t="shared" si="1"/>
        <v>59597310</v>
      </c>
    </row>
    <row r="8" spans="1:8" s="19" customFormat="1">
      <c r="A8" s="17" t="s">
        <v>202</v>
      </c>
      <c r="B8" s="20" t="s">
        <v>189</v>
      </c>
      <c r="C8" s="88">
        <f t="shared" ref="C8" si="2">+C9+C10+C13+C11+C12+C15+C185+C14</f>
        <v>0</v>
      </c>
      <c r="D8" s="88">
        <f t="shared" ref="D8:H8" si="3">+D9+D10+D13+D11+D12+D15+D185+D14</f>
        <v>267052400</v>
      </c>
      <c r="E8" s="88">
        <f t="shared" si="3"/>
        <v>269400100</v>
      </c>
      <c r="F8" s="88">
        <f t="shared" si="3"/>
        <v>0</v>
      </c>
      <c r="G8" s="88">
        <f t="shared" si="3"/>
        <v>114645800</v>
      </c>
      <c r="H8" s="88">
        <f t="shared" si="3"/>
        <v>59597310</v>
      </c>
    </row>
    <row r="9" spans="1:8" s="19" customFormat="1">
      <c r="A9" s="17" t="s">
        <v>204</v>
      </c>
      <c r="B9" s="20" t="s">
        <v>190</v>
      </c>
      <c r="C9" s="88">
        <f t="shared" ref="C9" si="4">+C23</f>
        <v>0</v>
      </c>
      <c r="D9" s="88">
        <f t="shared" ref="D9:H9" si="5">+D23</f>
        <v>4280000</v>
      </c>
      <c r="E9" s="88">
        <f t="shared" si="5"/>
        <v>4280000</v>
      </c>
      <c r="F9" s="88">
        <f t="shared" si="5"/>
        <v>0</v>
      </c>
      <c r="G9" s="88">
        <f t="shared" si="5"/>
        <v>720825</v>
      </c>
      <c r="H9" s="88">
        <f t="shared" si="5"/>
        <v>361612</v>
      </c>
    </row>
    <row r="10" spans="1:8" s="19" customFormat="1" ht="16.5" customHeight="1">
      <c r="A10" s="17" t="s">
        <v>205</v>
      </c>
      <c r="B10" s="20" t="s">
        <v>191</v>
      </c>
      <c r="C10" s="88">
        <f t="shared" ref="C10" si="6">+C44</f>
        <v>0</v>
      </c>
      <c r="D10" s="88">
        <f t="shared" ref="D10:H10" si="7">+D44</f>
        <v>99042400</v>
      </c>
      <c r="E10" s="88">
        <f t="shared" si="7"/>
        <v>101390100</v>
      </c>
      <c r="F10" s="88">
        <f t="shared" si="7"/>
        <v>0</v>
      </c>
      <c r="G10" s="88">
        <f t="shared" si="7"/>
        <v>77657788</v>
      </c>
      <c r="H10" s="88">
        <f t="shared" si="7"/>
        <v>40403760</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C186</f>
        <v>0</v>
      </c>
      <c r="D12" s="88">
        <f t="shared" ref="D12:H12" si="11">D186</f>
        <v>140518000</v>
      </c>
      <c r="E12" s="88">
        <f t="shared" si="11"/>
        <v>140518000</v>
      </c>
      <c r="F12" s="88">
        <f t="shared" si="11"/>
        <v>0</v>
      </c>
      <c r="G12" s="88">
        <f t="shared" si="11"/>
        <v>28720361</v>
      </c>
      <c r="H12" s="88">
        <f t="shared" si="11"/>
        <v>14029474</v>
      </c>
    </row>
    <row r="13" spans="1:8" s="19" customFormat="1" ht="16.5" customHeight="1">
      <c r="A13" s="17" t="s">
        <v>209</v>
      </c>
      <c r="B13" s="20" t="s">
        <v>194</v>
      </c>
      <c r="C13" s="88">
        <f t="shared" ref="C13" si="12">C203</f>
        <v>0</v>
      </c>
      <c r="D13" s="88">
        <f t="shared" ref="D13:H13" si="13">D203</f>
        <v>23212000</v>
      </c>
      <c r="E13" s="88">
        <f t="shared" si="13"/>
        <v>23212000</v>
      </c>
      <c r="F13" s="88">
        <f t="shared" si="13"/>
        <v>0</v>
      </c>
      <c r="G13" s="88">
        <f t="shared" si="13"/>
        <v>7634103</v>
      </c>
      <c r="H13" s="88">
        <f t="shared" si="13"/>
        <v>4880576</v>
      </c>
    </row>
    <row r="14" spans="1:8" s="19" customFormat="1" ht="30">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c r="A18" s="17" t="s">
        <v>219</v>
      </c>
      <c r="B18" s="20" t="s">
        <v>201</v>
      </c>
      <c r="C18" s="88">
        <f t="shared" ref="C18" si="21">C185+C209</f>
        <v>0</v>
      </c>
      <c r="D18" s="88">
        <f t="shared" ref="D18:H18" si="22">D185+D209</f>
        <v>0</v>
      </c>
      <c r="E18" s="88">
        <f t="shared" si="22"/>
        <v>0</v>
      </c>
      <c r="F18" s="88">
        <f t="shared" si="22"/>
        <v>0</v>
      </c>
      <c r="G18" s="88">
        <f t="shared" si="22"/>
        <v>-87277</v>
      </c>
      <c r="H18" s="88">
        <f t="shared" si="22"/>
        <v>-78112</v>
      </c>
    </row>
    <row r="19" spans="1:8" s="19" customFormat="1" ht="16.5" customHeight="1">
      <c r="A19" s="17" t="s">
        <v>221</v>
      </c>
      <c r="B19" s="20" t="s">
        <v>203</v>
      </c>
      <c r="C19" s="88">
        <f t="shared" ref="C19" si="23">+C20+C16</f>
        <v>0</v>
      </c>
      <c r="D19" s="88">
        <f t="shared" ref="D19:H19" si="24">+D20+D16</f>
        <v>267052400</v>
      </c>
      <c r="E19" s="88">
        <f t="shared" si="24"/>
        <v>269400100</v>
      </c>
      <c r="F19" s="88">
        <f t="shared" si="24"/>
        <v>0</v>
      </c>
      <c r="G19" s="88">
        <f t="shared" si="24"/>
        <v>114645800</v>
      </c>
      <c r="H19" s="88">
        <f t="shared" si="24"/>
        <v>59597310</v>
      </c>
    </row>
    <row r="20" spans="1:8" s="19" customFormat="1">
      <c r="A20" s="17" t="s">
        <v>223</v>
      </c>
      <c r="B20" s="20" t="s">
        <v>189</v>
      </c>
      <c r="C20" s="88">
        <f t="shared" ref="C20" si="25">C9+C10+C11+C12+C13+C15+C185+C14</f>
        <v>0</v>
      </c>
      <c r="D20" s="88">
        <f t="shared" ref="D20:H20" si="26">D9+D10+D11+D12+D13+D15+D185+D14</f>
        <v>267052400</v>
      </c>
      <c r="E20" s="88">
        <f t="shared" si="26"/>
        <v>269400100</v>
      </c>
      <c r="F20" s="88">
        <f t="shared" si="26"/>
        <v>0</v>
      </c>
      <c r="G20" s="88">
        <f t="shared" si="26"/>
        <v>114645800</v>
      </c>
      <c r="H20" s="88">
        <f t="shared" si="26"/>
        <v>59597310</v>
      </c>
    </row>
    <row r="21" spans="1:8" s="19" customFormat="1" ht="16.5" customHeight="1">
      <c r="A21" s="21" t="s">
        <v>225</v>
      </c>
      <c r="B21" s="20" t="s">
        <v>206</v>
      </c>
      <c r="C21" s="88">
        <f t="shared" ref="C21" si="27">+C22+C78+C185</f>
        <v>0</v>
      </c>
      <c r="D21" s="88">
        <f t="shared" ref="D21:H21" si="28">+D22+D78+D185</f>
        <v>243840400</v>
      </c>
      <c r="E21" s="88">
        <f t="shared" si="28"/>
        <v>246188100</v>
      </c>
      <c r="F21" s="88">
        <f t="shared" si="28"/>
        <v>0</v>
      </c>
      <c r="G21" s="88">
        <f t="shared" si="28"/>
        <v>107011697</v>
      </c>
      <c r="H21" s="88">
        <f t="shared" si="28"/>
        <v>54716734</v>
      </c>
    </row>
    <row r="22" spans="1:8" s="19" customFormat="1" ht="16.5" customHeight="1">
      <c r="A22" s="17" t="s">
        <v>227</v>
      </c>
      <c r="B22" s="20" t="s">
        <v>189</v>
      </c>
      <c r="C22" s="88">
        <f t="shared" ref="C22" si="29">+C23+C44+C72+C186+C75+C210</f>
        <v>0</v>
      </c>
      <c r="D22" s="88">
        <f t="shared" ref="D22:H22" si="30">+D23+D44+D72+D186+D75+D210</f>
        <v>243840400</v>
      </c>
      <c r="E22" s="88">
        <f t="shared" si="30"/>
        <v>246188100</v>
      </c>
      <c r="F22" s="88">
        <f t="shared" si="30"/>
        <v>0</v>
      </c>
      <c r="G22" s="88">
        <f t="shared" si="30"/>
        <v>107098974</v>
      </c>
      <c r="H22" s="88">
        <f t="shared" si="30"/>
        <v>54794846</v>
      </c>
    </row>
    <row r="23" spans="1:8" s="19" customFormat="1">
      <c r="A23" s="17" t="s">
        <v>229</v>
      </c>
      <c r="B23" s="20" t="s">
        <v>190</v>
      </c>
      <c r="C23" s="88">
        <f t="shared" ref="C23" si="31">+C24+C36+C34</f>
        <v>0</v>
      </c>
      <c r="D23" s="88">
        <f t="shared" ref="D23:H23" si="32">+D24+D36+D34</f>
        <v>4280000</v>
      </c>
      <c r="E23" s="88">
        <f t="shared" si="32"/>
        <v>4280000</v>
      </c>
      <c r="F23" s="88">
        <f t="shared" si="32"/>
        <v>0</v>
      </c>
      <c r="G23" s="88">
        <f t="shared" si="32"/>
        <v>720825</v>
      </c>
      <c r="H23" s="88">
        <f t="shared" si="32"/>
        <v>361612</v>
      </c>
    </row>
    <row r="24" spans="1:8" s="19" customFormat="1" ht="16.5" customHeight="1">
      <c r="A24" s="17" t="s">
        <v>231</v>
      </c>
      <c r="B24" s="20" t="s">
        <v>210</v>
      </c>
      <c r="C24" s="88">
        <f t="shared" ref="C24" si="33">C25+C28+C29+C30+C32+C26+C27+C31</f>
        <v>0</v>
      </c>
      <c r="D24" s="88">
        <f t="shared" ref="D24:H24" si="34">D25+D28+D29+D30+D32+D26+D27+D31</f>
        <v>4128000</v>
      </c>
      <c r="E24" s="88">
        <f t="shared" si="34"/>
        <v>4128000</v>
      </c>
      <c r="F24" s="88">
        <f t="shared" si="34"/>
        <v>0</v>
      </c>
      <c r="G24" s="88">
        <f t="shared" si="34"/>
        <v>704964</v>
      </c>
      <c r="H24" s="88">
        <f t="shared" si="34"/>
        <v>353655</v>
      </c>
    </row>
    <row r="25" spans="1:8" s="19" customFormat="1" ht="16.5" customHeight="1">
      <c r="A25" s="22" t="s">
        <v>233</v>
      </c>
      <c r="B25" s="23" t="s">
        <v>212</v>
      </c>
      <c r="C25" s="89"/>
      <c r="D25" s="90">
        <v>3459000</v>
      </c>
      <c r="E25" s="90">
        <v>3459000</v>
      </c>
      <c r="F25" s="90"/>
      <c r="G25" s="45">
        <v>583407</v>
      </c>
      <c r="H25" s="45">
        <v>286730</v>
      </c>
    </row>
    <row r="26" spans="1:8" s="19" customFormat="1">
      <c r="A26" s="22" t="s">
        <v>235</v>
      </c>
      <c r="B26" s="23" t="s">
        <v>214</v>
      </c>
      <c r="C26" s="89"/>
      <c r="D26" s="90">
        <v>429000</v>
      </c>
      <c r="E26" s="90">
        <v>429000</v>
      </c>
      <c r="F26" s="90"/>
      <c r="G26" s="45">
        <v>76048</v>
      </c>
      <c r="H26" s="45">
        <v>39112</v>
      </c>
    </row>
    <row r="27" spans="1:8" s="19" customFormat="1">
      <c r="A27" s="22" t="s">
        <v>237</v>
      </c>
      <c r="B27" s="23" t="s">
        <v>216</v>
      </c>
      <c r="C27" s="89"/>
      <c r="D27" s="90">
        <v>27000</v>
      </c>
      <c r="E27" s="90">
        <v>27000</v>
      </c>
      <c r="F27" s="90"/>
      <c r="G27" s="45">
        <v>6979</v>
      </c>
      <c r="H27" s="45">
        <v>3531</v>
      </c>
    </row>
    <row r="28" spans="1:8" s="19" customFormat="1" ht="16.5" customHeight="1">
      <c r="A28" s="22" t="s">
        <v>239</v>
      </c>
      <c r="B28" s="24" t="s">
        <v>218</v>
      </c>
      <c r="C28" s="89"/>
      <c r="D28" s="90">
        <v>14000</v>
      </c>
      <c r="E28" s="90">
        <v>14000</v>
      </c>
      <c r="F28" s="90"/>
      <c r="G28" s="45">
        <v>2368</v>
      </c>
      <c r="H28" s="45">
        <v>1184</v>
      </c>
    </row>
    <row r="29" spans="1:8" s="19" customFormat="1" ht="16.5" customHeight="1">
      <c r="A29" s="22" t="s">
        <v>241</v>
      </c>
      <c r="B29" s="24" t="s">
        <v>220</v>
      </c>
      <c r="C29" s="89"/>
      <c r="D29" s="90">
        <v>1000</v>
      </c>
      <c r="E29" s="90">
        <v>1000</v>
      </c>
      <c r="F29" s="90"/>
      <c r="G29" s="45"/>
      <c r="H29" s="45"/>
    </row>
    <row r="30" spans="1:8" ht="16.5" customHeight="1">
      <c r="A30" s="22" t="s">
        <v>243</v>
      </c>
      <c r="B30" s="24" t="s">
        <v>222</v>
      </c>
      <c r="C30" s="89"/>
      <c r="D30" s="90"/>
      <c r="E30" s="90"/>
      <c r="F30" s="90"/>
      <c r="G30" s="45"/>
      <c r="H30" s="45"/>
    </row>
    <row r="31" spans="1:8" ht="16.5" customHeight="1">
      <c r="A31" s="22" t="s">
        <v>244</v>
      </c>
      <c r="B31" s="24" t="s">
        <v>224</v>
      </c>
      <c r="C31" s="89"/>
      <c r="D31" s="90">
        <v>142000</v>
      </c>
      <c r="E31" s="90">
        <v>142000</v>
      </c>
      <c r="F31" s="90"/>
      <c r="G31" s="45">
        <v>24905</v>
      </c>
      <c r="H31" s="45">
        <v>12998</v>
      </c>
    </row>
    <row r="32" spans="1:8" ht="16.5" customHeight="1">
      <c r="A32" s="22" t="s">
        <v>246</v>
      </c>
      <c r="B32" s="24" t="s">
        <v>226</v>
      </c>
      <c r="C32" s="89"/>
      <c r="D32" s="90">
        <v>56000</v>
      </c>
      <c r="E32" s="90">
        <v>56000</v>
      </c>
      <c r="F32" s="90"/>
      <c r="G32" s="45">
        <v>11257</v>
      </c>
      <c r="H32" s="45">
        <v>10100</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59000</v>
      </c>
      <c r="E34" s="89">
        <f t="shared" si="35"/>
        <v>59000</v>
      </c>
      <c r="F34" s="89">
        <f t="shared" si="35"/>
        <v>0</v>
      </c>
      <c r="G34" s="89">
        <f t="shared" si="35"/>
        <v>0</v>
      </c>
      <c r="H34" s="89">
        <f t="shared" si="35"/>
        <v>0</v>
      </c>
    </row>
    <row r="35" spans="1:8" ht="16.5" customHeight="1">
      <c r="A35" s="22" t="s">
        <v>250</v>
      </c>
      <c r="B35" s="24" t="s">
        <v>232</v>
      </c>
      <c r="C35" s="89"/>
      <c r="D35" s="90">
        <v>59000</v>
      </c>
      <c r="E35" s="90">
        <v>59000</v>
      </c>
      <c r="F35" s="90"/>
      <c r="G35" s="45"/>
      <c r="H35" s="45"/>
    </row>
    <row r="36" spans="1:8" ht="16.5" customHeight="1">
      <c r="A36" s="17" t="s">
        <v>252</v>
      </c>
      <c r="B36" s="20" t="s">
        <v>234</v>
      </c>
      <c r="C36" s="88">
        <f t="shared" ref="C36:H36" si="36">+C37+C38+C39+C40+C41+C42+C43</f>
        <v>0</v>
      </c>
      <c r="D36" s="88">
        <f t="shared" si="36"/>
        <v>93000</v>
      </c>
      <c r="E36" s="88">
        <f t="shared" si="36"/>
        <v>93000</v>
      </c>
      <c r="F36" s="88">
        <f t="shared" si="36"/>
        <v>0</v>
      </c>
      <c r="G36" s="88">
        <f t="shared" si="36"/>
        <v>15861</v>
      </c>
      <c r="H36" s="88">
        <f t="shared" si="36"/>
        <v>7957</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93000</v>
      </c>
      <c r="E42" s="90">
        <v>93000</v>
      </c>
      <c r="F42" s="90"/>
      <c r="G42" s="45">
        <v>15861</v>
      </c>
      <c r="H42" s="45">
        <v>7957</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99042400</v>
      </c>
      <c r="E44" s="88">
        <f t="shared" si="38"/>
        <v>101390100</v>
      </c>
      <c r="F44" s="88">
        <f t="shared" si="38"/>
        <v>0</v>
      </c>
      <c r="G44" s="88">
        <f t="shared" si="38"/>
        <v>77657788</v>
      </c>
      <c r="H44" s="88">
        <f t="shared" si="38"/>
        <v>40403760</v>
      </c>
    </row>
    <row r="45" spans="1:8" ht="16.5" customHeight="1">
      <c r="A45" s="17" t="s">
        <v>270</v>
      </c>
      <c r="B45" s="20" t="s">
        <v>249</v>
      </c>
      <c r="C45" s="88">
        <f t="shared" ref="C45" si="39">+C46+C47+C48+C49+C50+C51+C52+C53+C55</f>
        <v>0</v>
      </c>
      <c r="D45" s="88">
        <f t="shared" ref="D45:H45" si="40">+D46+D47+D48+D49+D50+D51+D52+D53+D55</f>
        <v>99033960</v>
      </c>
      <c r="E45" s="88">
        <f t="shared" si="40"/>
        <v>101381660</v>
      </c>
      <c r="F45" s="88">
        <f t="shared" si="40"/>
        <v>0</v>
      </c>
      <c r="G45" s="88">
        <f t="shared" si="40"/>
        <v>77656397</v>
      </c>
      <c r="H45" s="88">
        <f t="shared" si="40"/>
        <v>40402770</v>
      </c>
    </row>
    <row r="46" spans="1:8" s="19" customFormat="1" ht="16.5" customHeight="1">
      <c r="A46" s="22" t="s">
        <v>272</v>
      </c>
      <c r="B46" s="24" t="s">
        <v>251</v>
      </c>
      <c r="C46" s="89"/>
      <c r="D46" s="90">
        <v>22000</v>
      </c>
      <c r="E46" s="90">
        <v>22000</v>
      </c>
      <c r="F46" s="90"/>
      <c r="G46" s="45"/>
      <c r="H46" s="45"/>
    </row>
    <row r="47" spans="1:8" s="19" customFormat="1" ht="16.5" customHeight="1">
      <c r="A47" s="22" t="s">
        <v>274</v>
      </c>
      <c r="B47" s="24" t="s">
        <v>253</v>
      </c>
      <c r="C47" s="89"/>
      <c r="D47" s="90">
        <v>6070</v>
      </c>
      <c r="E47" s="90">
        <v>6070</v>
      </c>
      <c r="F47" s="90"/>
      <c r="G47" s="45"/>
      <c r="H47" s="45"/>
    </row>
    <row r="48" spans="1:8" ht="16.5" customHeight="1">
      <c r="A48" s="22" t="s">
        <v>276</v>
      </c>
      <c r="B48" s="24" t="s">
        <v>255</v>
      </c>
      <c r="C48" s="89"/>
      <c r="D48" s="90">
        <v>82000</v>
      </c>
      <c r="E48" s="90">
        <v>82000</v>
      </c>
      <c r="F48" s="90"/>
      <c r="G48" s="45">
        <v>36080</v>
      </c>
      <c r="H48" s="45">
        <v>28000</v>
      </c>
    </row>
    <row r="49" spans="1:8" ht="16.5" customHeight="1">
      <c r="A49" s="22" t="s">
        <v>278</v>
      </c>
      <c r="B49" s="24" t="s">
        <v>257</v>
      </c>
      <c r="C49" s="89"/>
      <c r="D49" s="90">
        <v>6000</v>
      </c>
      <c r="E49" s="90">
        <v>6000</v>
      </c>
      <c r="F49" s="90"/>
      <c r="G49" s="45">
        <v>1220</v>
      </c>
      <c r="H49" s="45">
        <v>700</v>
      </c>
    </row>
    <row r="50" spans="1:8" ht="16.5" customHeight="1">
      <c r="A50" s="22" t="s">
        <v>280</v>
      </c>
      <c r="B50" s="24" t="s">
        <v>259</v>
      </c>
      <c r="C50" s="89"/>
      <c r="D50" s="90">
        <v>14380</v>
      </c>
      <c r="E50" s="90">
        <v>14380</v>
      </c>
      <c r="F50" s="90"/>
      <c r="G50" s="45">
        <v>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c r="G52" s="45">
        <v>9062</v>
      </c>
      <c r="H52" s="45">
        <v>4270</v>
      </c>
    </row>
    <row r="53" spans="1:8" ht="16.5" customHeight="1">
      <c r="A53" s="17" t="s">
        <v>286</v>
      </c>
      <c r="B53" s="20" t="s">
        <v>265</v>
      </c>
      <c r="C53" s="91">
        <f t="shared" ref="C53:H53" si="41">+C54+C89</f>
        <v>0</v>
      </c>
      <c r="D53" s="91">
        <f t="shared" si="41"/>
        <v>98723520</v>
      </c>
      <c r="E53" s="91">
        <f t="shared" si="41"/>
        <v>101071220</v>
      </c>
      <c r="F53" s="91">
        <f t="shared" si="41"/>
        <v>0</v>
      </c>
      <c r="G53" s="91">
        <f t="shared" si="41"/>
        <v>77584318</v>
      </c>
      <c r="H53" s="91">
        <f t="shared" si="41"/>
        <v>40354712</v>
      </c>
    </row>
    <row r="54" spans="1:8" ht="16.5" customHeight="1">
      <c r="A54" s="27" t="s">
        <v>288</v>
      </c>
      <c r="B54" s="28" t="s">
        <v>267</v>
      </c>
      <c r="C54" s="92"/>
      <c r="D54" s="90">
        <v>108770</v>
      </c>
      <c r="E54" s="90">
        <v>108770</v>
      </c>
      <c r="F54" s="90"/>
      <c r="G54" s="45">
        <v>18502</v>
      </c>
      <c r="H54" s="45">
        <v>10000</v>
      </c>
    </row>
    <row r="55" spans="1:8" s="19" customFormat="1" ht="16.5" customHeight="1">
      <c r="A55" s="22" t="s">
        <v>290</v>
      </c>
      <c r="B55" s="24" t="s">
        <v>269</v>
      </c>
      <c r="C55" s="89"/>
      <c r="D55" s="90">
        <v>128000</v>
      </c>
      <c r="E55" s="90">
        <v>128000</v>
      </c>
      <c r="F55" s="90"/>
      <c r="G55" s="45">
        <v>25717</v>
      </c>
      <c r="H55" s="45">
        <v>15088</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c r="G57" s="102">
        <v>10918</v>
      </c>
      <c r="H57" s="45">
        <v>5459</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c r="A60" s="22" t="s">
        <v>298</v>
      </c>
      <c r="B60" s="24" t="s">
        <v>279</v>
      </c>
      <c r="C60" s="89"/>
      <c r="D60" s="90"/>
      <c r="E60" s="90"/>
      <c r="F60" s="90"/>
      <c r="G60" s="45"/>
      <c r="H60" s="45"/>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c r="G64" s="45">
        <v>270</v>
      </c>
      <c r="H64" s="45">
        <v>150</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4740</v>
      </c>
      <c r="E69" s="93">
        <f t="shared" si="44"/>
        <v>4740</v>
      </c>
      <c r="F69" s="93">
        <f t="shared" si="44"/>
        <v>0</v>
      </c>
      <c r="G69" s="93">
        <f t="shared" si="44"/>
        <v>1121</v>
      </c>
      <c r="H69" s="93">
        <f t="shared" si="44"/>
        <v>840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4740</v>
      </c>
      <c r="E71" s="90">
        <v>4740</v>
      </c>
      <c r="F71" s="90"/>
      <c r="G71" s="94">
        <v>1121</v>
      </c>
      <c r="H71" s="94">
        <v>840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c r="F84" s="90"/>
      <c r="G84" s="45"/>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+C44-C89+C23+C78+C186+C75</f>
        <v>0</v>
      </c>
      <c r="D87" s="87">
        <f t="shared" si="52"/>
        <v>145225650</v>
      </c>
      <c r="E87" s="87">
        <f t="shared" si="52"/>
        <v>145225650</v>
      </c>
      <c r="F87" s="87">
        <f t="shared" si="52"/>
        <v>0</v>
      </c>
      <c r="G87" s="87">
        <f t="shared" si="52"/>
        <v>29533158</v>
      </c>
      <c r="H87" s="87">
        <f t="shared" si="52"/>
        <v>14450134</v>
      </c>
    </row>
    <row r="88" spans="1:8" ht="16.5" customHeight="1">
      <c r="A88" s="22"/>
      <c r="B88" s="24" t="s">
        <v>328</v>
      </c>
      <c r="C88" s="87"/>
      <c r="D88" s="90"/>
      <c r="E88" s="90"/>
      <c r="F88" s="90"/>
      <c r="G88" s="90"/>
      <c r="H88" s="90"/>
    </row>
    <row r="89" spans="1:8" ht="16.5" customHeight="1">
      <c r="A89" s="22" t="s">
        <v>347</v>
      </c>
      <c r="B89" s="20" t="s">
        <v>330</v>
      </c>
      <c r="C89" s="95">
        <f t="shared" ref="C89" si="53">+C90+C137+C167+C169+C181+C183</f>
        <v>0</v>
      </c>
      <c r="D89" s="95">
        <f t="shared" ref="D89:H89" si="54">+D90+D137+D167+D169+D181+D183</f>
        <v>98614750</v>
      </c>
      <c r="E89" s="95">
        <f t="shared" si="54"/>
        <v>100962450</v>
      </c>
      <c r="F89" s="95">
        <f t="shared" si="54"/>
        <v>0</v>
      </c>
      <c r="G89" s="95">
        <f t="shared" si="54"/>
        <v>77565816</v>
      </c>
      <c r="H89" s="95">
        <f t="shared" si="54"/>
        <v>40344712</v>
      </c>
    </row>
    <row r="90" spans="1:8" s="26" customFormat="1" ht="16.5" customHeight="1">
      <c r="A90" s="17" t="s">
        <v>349</v>
      </c>
      <c r="B90" s="20" t="s">
        <v>332</v>
      </c>
      <c r="C90" s="88">
        <f t="shared" ref="C90" si="55">+C91+C101+C117+C133+C135</f>
        <v>0</v>
      </c>
      <c r="D90" s="88">
        <f t="shared" ref="D90:H90" si="56">+D91+D101+D117+D133+D135</f>
        <v>29723000</v>
      </c>
      <c r="E90" s="88">
        <f t="shared" si="56"/>
        <v>30740000</v>
      </c>
      <c r="F90" s="88">
        <f t="shared" si="56"/>
        <v>0</v>
      </c>
      <c r="G90" s="88">
        <f t="shared" si="56"/>
        <v>28145627</v>
      </c>
      <c r="H90" s="88">
        <f t="shared" si="56"/>
        <v>11830993</v>
      </c>
    </row>
    <row r="91" spans="1:8" s="26" customFormat="1" ht="16.5" customHeight="1">
      <c r="A91" s="22" t="s">
        <v>351</v>
      </c>
      <c r="B91" s="20" t="s">
        <v>334</v>
      </c>
      <c r="C91" s="87">
        <f t="shared" ref="C91" si="57">+C92+C98+C99+C93+C94</f>
        <v>0</v>
      </c>
      <c r="D91" s="87">
        <f t="shared" ref="D91:H91" si="58">+D92+D98+D99+D93+D94</f>
        <v>16745000</v>
      </c>
      <c r="E91" s="87">
        <f t="shared" si="58"/>
        <v>17803000</v>
      </c>
      <c r="F91" s="87">
        <f t="shared" si="58"/>
        <v>0</v>
      </c>
      <c r="G91" s="87">
        <f t="shared" si="58"/>
        <v>15599015</v>
      </c>
      <c r="H91" s="87">
        <f t="shared" si="58"/>
        <v>5391737</v>
      </c>
    </row>
    <row r="92" spans="1:8" s="26" customFormat="1" ht="16.5" customHeight="1">
      <c r="A92" s="22"/>
      <c r="B92" s="23" t="s">
        <v>336</v>
      </c>
      <c r="C92" s="89"/>
      <c r="D92" s="90">
        <v>14997000</v>
      </c>
      <c r="E92" s="90">
        <v>15858000</v>
      </c>
      <c r="F92" s="90"/>
      <c r="G92" s="45">
        <v>14433774</v>
      </c>
      <c r="H92" s="45">
        <v>5039461</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1147000</v>
      </c>
      <c r="E94" s="89">
        <f t="shared" si="59"/>
        <v>1364000</v>
      </c>
      <c r="F94" s="89">
        <f t="shared" si="59"/>
        <v>0</v>
      </c>
      <c r="G94" s="89">
        <f t="shared" si="59"/>
        <v>962366</v>
      </c>
      <c r="H94" s="89">
        <f t="shared" si="59"/>
        <v>341338</v>
      </c>
    </row>
    <row r="95" spans="1:8" s="26" customFormat="1" ht="30">
      <c r="A95" s="22"/>
      <c r="B95" s="23" t="s">
        <v>480</v>
      </c>
      <c r="C95" s="89"/>
      <c r="D95" s="90">
        <v>987000</v>
      </c>
      <c r="E95" s="90">
        <v>1206000</v>
      </c>
      <c r="F95" s="90"/>
      <c r="G95" s="45">
        <v>885650</v>
      </c>
      <c r="H95" s="45">
        <v>311150</v>
      </c>
    </row>
    <row r="96" spans="1:8" s="26" customFormat="1" ht="60">
      <c r="A96" s="22"/>
      <c r="B96" s="23" t="s">
        <v>481</v>
      </c>
      <c r="C96" s="89"/>
      <c r="D96" s="90">
        <v>89000</v>
      </c>
      <c r="E96" s="90">
        <v>87000</v>
      </c>
      <c r="F96" s="90"/>
      <c r="G96" s="45">
        <v>55871</v>
      </c>
      <c r="H96" s="45">
        <v>30188</v>
      </c>
    </row>
    <row r="97" spans="1:8" s="26" customFormat="1" ht="45">
      <c r="A97" s="22"/>
      <c r="B97" s="23" t="s">
        <v>482</v>
      </c>
      <c r="C97" s="89"/>
      <c r="D97" s="90">
        <v>71000</v>
      </c>
      <c r="E97" s="90">
        <v>71000</v>
      </c>
      <c r="F97" s="90"/>
      <c r="G97" s="45">
        <v>20845</v>
      </c>
      <c r="H97" s="45">
        <v>0</v>
      </c>
    </row>
    <row r="98" spans="1:8" s="26" customFormat="1" ht="16.5" customHeight="1">
      <c r="A98" s="22"/>
      <c r="B98" s="23" t="s">
        <v>341</v>
      </c>
      <c r="C98" s="89"/>
      <c r="D98" s="90">
        <v>43000</v>
      </c>
      <c r="E98" s="90">
        <v>43000</v>
      </c>
      <c r="F98" s="90"/>
      <c r="G98" s="45">
        <v>23987</v>
      </c>
      <c r="H98" s="45">
        <v>10938</v>
      </c>
    </row>
    <row r="99" spans="1:8" s="26" customFormat="1" ht="45">
      <c r="A99" s="22"/>
      <c r="B99" s="23" t="s">
        <v>343</v>
      </c>
      <c r="C99" s="89"/>
      <c r="D99" s="90">
        <v>558000</v>
      </c>
      <c r="E99" s="90">
        <v>538000</v>
      </c>
      <c r="F99" s="90"/>
      <c r="G99" s="45">
        <v>178888</v>
      </c>
      <c r="H99" s="45">
        <v>0</v>
      </c>
    </row>
    <row r="100" spans="1:8">
      <c r="A100" s="22"/>
      <c r="B100" s="24" t="s">
        <v>328</v>
      </c>
      <c r="C100" s="89"/>
      <c r="D100" s="90"/>
      <c r="E100" s="90"/>
      <c r="F100" s="90"/>
      <c r="G100" s="45">
        <v>-92</v>
      </c>
      <c r="H100" s="45">
        <v>-92</v>
      </c>
    </row>
    <row r="101" spans="1:8" ht="30">
      <c r="A101" s="22" t="s">
        <v>359</v>
      </c>
      <c r="B101" s="20" t="s">
        <v>345</v>
      </c>
      <c r="C101" s="89">
        <f t="shared" ref="C101:H101" si="60">C102+C103+C104+C105+C106+C107+C109+C108+C110</f>
        <v>0</v>
      </c>
      <c r="D101" s="89">
        <f t="shared" si="60"/>
        <v>7047000</v>
      </c>
      <c r="E101" s="89">
        <f t="shared" si="60"/>
        <v>7120000</v>
      </c>
      <c r="F101" s="89">
        <f t="shared" si="60"/>
        <v>0</v>
      </c>
      <c r="G101" s="89">
        <f t="shared" si="60"/>
        <v>7116933</v>
      </c>
      <c r="H101" s="89">
        <f t="shared" si="60"/>
        <v>3758449</v>
      </c>
    </row>
    <row r="102" spans="1:8" ht="16.5" customHeight="1">
      <c r="A102" s="22"/>
      <c r="B102" s="23" t="s">
        <v>346</v>
      </c>
      <c r="C102" s="89"/>
      <c r="D102" s="90">
        <v>148000</v>
      </c>
      <c r="E102" s="90">
        <v>145000</v>
      </c>
      <c r="F102" s="90"/>
      <c r="G102" s="45">
        <v>144244</v>
      </c>
      <c r="H102" s="45">
        <v>69856</v>
      </c>
    </row>
    <row r="103" spans="1:8">
      <c r="A103" s="22"/>
      <c r="B103" s="23" t="s">
        <v>348</v>
      </c>
      <c r="C103" s="89"/>
      <c r="D103" s="90"/>
      <c r="E103" s="90"/>
      <c r="F103" s="90"/>
      <c r="G103" s="45"/>
      <c r="H103" s="45"/>
    </row>
    <row r="104" spans="1:8" s="19" customFormat="1" ht="16.5" customHeight="1">
      <c r="A104" s="22"/>
      <c r="B104" s="23" t="s">
        <v>350</v>
      </c>
      <c r="C104" s="89"/>
      <c r="D104" s="90">
        <v>337000</v>
      </c>
      <c r="E104" s="90">
        <v>411000</v>
      </c>
      <c r="F104" s="90"/>
      <c r="G104" s="45">
        <v>410156</v>
      </c>
      <c r="H104" s="45">
        <v>317246</v>
      </c>
    </row>
    <row r="105" spans="1:8" ht="16.5" customHeight="1">
      <c r="A105" s="22"/>
      <c r="B105" s="23" t="s">
        <v>352</v>
      </c>
      <c r="C105" s="89"/>
      <c r="D105" s="90">
        <v>4688000</v>
      </c>
      <c r="E105" s="90">
        <v>4347000</v>
      </c>
      <c r="F105" s="90"/>
      <c r="G105" s="45">
        <v>4346793</v>
      </c>
      <c r="H105" s="45">
        <v>2119867</v>
      </c>
    </row>
    <row r="106" spans="1:8">
      <c r="A106" s="22"/>
      <c r="B106" s="34" t="s">
        <v>353</v>
      </c>
      <c r="C106" s="89"/>
      <c r="D106" s="90"/>
      <c r="E106" s="90"/>
      <c r="F106" s="90"/>
      <c r="G106" s="45"/>
      <c r="H106" s="45"/>
    </row>
    <row r="107" spans="1:8" ht="30">
      <c r="A107" s="22"/>
      <c r="B107" s="23" t="s">
        <v>354</v>
      </c>
      <c r="C107" s="89"/>
      <c r="D107" s="90">
        <v>104000</v>
      </c>
      <c r="E107" s="90">
        <v>109000</v>
      </c>
      <c r="F107" s="90"/>
      <c r="G107" s="45">
        <v>108850</v>
      </c>
      <c r="H107" s="45">
        <v>55995</v>
      </c>
    </row>
    <row r="108" spans="1:8" ht="16.5" customHeight="1">
      <c r="A108" s="22"/>
      <c r="B108" s="35" t="s">
        <v>355</v>
      </c>
      <c r="C108" s="89"/>
      <c r="D108" s="90"/>
      <c r="E108" s="90"/>
      <c r="F108" s="90"/>
      <c r="G108" s="45"/>
      <c r="H108" s="45"/>
    </row>
    <row r="109" spans="1:8">
      <c r="A109" s="22"/>
      <c r="B109" s="35" t="s">
        <v>356</v>
      </c>
      <c r="C109" s="89"/>
      <c r="D109" s="90">
        <v>1270000</v>
      </c>
      <c r="E109" s="90">
        <v>1421000</v>
      </c>
      <c r="F109" s="90"/>
      <c r="G109" s="96">
        <v>1420780</v>
      </c>
      <c r="H109" s="96">
        <v>655434</v>
      </c>
    </row>
    <row r="110" spans="1:8" ht="30">
      <c r="A110" s="22"/>
      <c r="B110" s="36" t="s">
        <v>357</v>
      </c>
      <c r="C110" s="89">
        <f>C111+C112+C115+C113+C114</f>
        <v>0</v>
      </c>
      <c r="D110" s="89">
        <f t="shared" ref="D110:H110" si="61">D111+D112+D115+D113+D114</f>
        <v>500000</v>
      </c>
      <c r="E110" s="89">
        <f t="shared" si="61"/>
        <v>687000</v>
      </c>
      <c r="F110" s="89">
        <f t="shared" si="61"/>
        <v>0</v>
      </c>
      <c r="G110" s="89">
        <f t="shared" si="61"/>
        <v>686110</v>
      </c>
      <c r="H110" s="89">
        <f t="shared" si="61"/>
        <v>540051</v>
      </c>
    </row>
    <row r="111" spans="1:8" ht="16.5" customHeight="1">
      <c r="A111" s="22"/>
      <c r="B111" s="35" t="s">
        <v>358</v>
      </c>
      <c r="C111" s="89"/>
      <c r="D111" s="90">
        <v>500000</v>
      </c>
      <c r="E111" s="90">
        <v>687000</v>
      </c>
      <c r="F111" s="90"/>
      <c r="G111" s="45">
        <v>686110</v>
      </c>
      <c r="H111" s="45">
        <v>540051</v>
      </c>
    </row>
    <row r="112" spans="1:8">
      <c r="A112" s="22"/>
      <c r="B112" s="35" t="s">
        <v>493</v>
      </c>
      <c r="C112" s="89"/>
      <c r="D112" s="90"/>
      <c r="E112" s="90"/>
      <c r="F112" s="90"/>
      <c r="G112" s="45"/>
      <c r="H112" s="45"/>
    </row>
    <row r="113" spans="1:8" ht="30">
      <c r="A113" s="22"/>
      <c r="B113" s="35" t="s">
        <v>494</v>
      </c>
      <c r="C113" s="89"/>
      <c r="D113" s="90"/>
      <c r="E113" s="90"/>
      <c r="F113" s="90"/>
      <c r="G113" s="45"/>
      <c r="H113" s="45"/>
    </row>
    <row r="114" spans="1:8">
      <c r="A114" s="22"/>
      <c r="B114" s="35" t="s">
        <v>500</v>
      </c>
      <c r="C114" s="89"/>
      <c r="D114" s="90"/>
      <c r="E114" s="90"/>
      <c r="F114" s="90"/>
      <c r="G114" s="45"/>
      <c r="H114" s="45"/>
    </row>
    <row r="115" spans="1:8">
      <c r="A115" s="22"/>
      <c r="B115" s="35" t="s">
        <v>360</v>
      </c>
      <c r="C115" s="89"/>
      <c r="D115" s="90"/>
      <c r="E115" s="90"/>
      <c r="F115" s="90"/>
      <c r="G115" s="45"/>
      <c r="H115" s="45"/>
    </row>
    <row r="116" spans="1:8">
      <c r="A116" s="22"/>
      <c r="B116" s="24" t="s">
        <v>328</v>
      </c>
      <c r="C116" s="89"/>
      <c r="D116" s="90"/>
      <c r="E116" s="90"/>
      <c r="F116" s="90"/>
      <c r="G116" s="45"/>
      <c r="H116" s="45"/>
    </row>
    <row r="117" spans="1:8" ht="36" customHeight="1">
      <c r="A117" s="17" t="s">
        <v>370</v>
      </c>
      <c r="B117" s="20" t="s">
        <v>361</v>
      </c>
      <c r="C117" s="89">
        <f t="shared" ref="C117:H117" si="62">C118+C119+C120+C121+C122+C123+C124+C125+C126+C127</f>
        <v>0</v>
      </c>
      <c r="D117" s="89">
        <f t="shared" si="62"/>
        <v>450000</v>
      </c>
      <c r="E117" s="89">
        <f t="shared" si="62"/>
        <v>335000</v>
      </c>
      <c r="F117" s="89">
        <f t="shared" si="62"/>
        <v>0</v>
      </c>
      <c r="G117" s="89">
        <f t="shared" si="62"/>
        <v>334782</v>
      </c>
      <c r="H117" s="89">
        <f t="shared" si="62"/>
        <v>167910</v>
      </c>
    </row>
    <row r="118" spans="1:8">
      <c r="A118" s="22"/>
      <c r="B118" s="23" t="s">
        <v>352</v>
      </c>
      <c r="C118" s="89"/>
      <c r="D118" s="90">
        <v>378000</v>
      </c>
      <c r="E118" s="90">
        <v>335000</v>
      </c>
      <c r="F118" s="90"/>
      <c r="G118" s="45">
        <v>334782</v>
      </c>
      <c r="H118" s="45">
        <v>167910</v>
      </c>
    </row>
    <row r="119" spans="1:8" ht="30">
      <c r="A119" s="22"/>
      <c r="B119" s="37" t="s">
        <v>362</v>
      </c>
      <c r="C119" s="89"/>
      <c r="D119" s="90">
        <v>52000</v>
      </c>
      <c r="E119" s="90"/>
      <c r="F119" s="90"/>
      <c r="G119" s="45"/>
      <c r="H119" s="45"/>
    </row>
    <row r="120" spans="1:8" ht="16.5" customHeight="1">
      <c r="A120" s="22"/>
      <c r="B120" s="38" t="s">
        <v>363</v>
      </c>
      <c r="C120" s="89"/>
      <c r="D120" s="90">
        <v>20000</v>
      </c>
      <c r="E120" s="90"/>
      <c r="F120" s="90"/>
      <c r="G120" s="45"/>
      <c r="H120" s="45"/>
    </row>
    <row r="121" spans="1:8" ht="20.25" customHeight="1">
      <c r="A121" s="22"/>
      <c r="B121" s="38" t="s">
        <v>364</v>
      </c>
      <c r="C121" s="89"/>
      <c r="D121" s="90"/>
      <c r="E121" s="90"/>
      <c r="F121" s="90"/>
      <c r="G121" s="45"/>
      <c r="H121" s="45"/>
    </row>
    <row r="122" spans="1:8" ht="16.5" customHeight="1">
      <c r="A122" s="22"/>
      <c r="B122" s="38" t="s">
        <v>365</v>
      </c>
      <c r="C122" s="89"/>
      <c r="D122" s="90"/>
      <c r="E122" s="90"/>
      <c r="F122" s="90"/>
      <c r="G122" s="45"/>
      <c r="H122" s="45"/>
    </row>
    <row r="123" spans="1:8" ht="16.5" customHeight="1">
      <c r="A123" s="22"/>
      <c r="B123" s="23" t="s">
        <v>346</v>
      </c>
      <c r="C123" s="89"/>
      <c r="D123" s="90"/>
      <c r="E123" s="90"/>
      <c r="F123" s="90"/>
      <c r="G123" s="45"/>
      <c r="H123" s="45"/>
    </row>
    <row r="124" spans="1:8" ht="16.5" customHeight="1">
      <c r="A124" s="22"/>
      <c r="B124" s="38" t="s">
        <v>366</v>
      </c>
      <c r="C124" s="89"/>
      <c r="D124" s="90"/>
      <c r="E124" s="90"/>
      <c r="F124" s="90"/>
      <c r="G124" s="97"/>
      <c r="H124" s="97"/>
    </row>
    <row r="125" spans="1:8">
      <c r="A125" s="22"/>
      <c r="B125" s="39" t="s">
        <v>367</v>
      </c>
      <c r="C125" s="89"/>
      <c r="D125" s="90"/>
      <c r="E125" s="90"/>
      <c r="F125" s="90"/>
      <c r="G125" s="97"/>
      <c r="H125" s="97"/>
    </row>
    <row r="126" spans="1:8" s="19" customFormat="1" ht="30">
      <c r="A126" s="22"/>
      <c r="B126" s="39" t="s">
        <v>368</v>
      </c>
      <c r="C126" s="89"/>
      <c r="D126" s="90"/>
      <c r="E126" s="90"/>
      <c r="F126" s="90"/>
      <c r="G126" s="97"/>
      <c r="H126" s="97"/>
    </row>
    <row r="127" spans="1:8" s="19" customFormat="1" ht="30">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c r="A128" s="22"/>
      <c r="B128" s="41" t="s">
        <v>371</v>
      </c>
      <c r="C128" s="89"/>
      <c r="D128" s="90"/>
      <c r="E128" s="90"/>
      <c r="F128" s="90"/>
      <c r="G128" s="97"/>
      <c r="H128" s="97"/>
    </row>
    <row r="129" spans="1:8" s="19" customFormat="1" ht="30">
      <c r="A129" s="22"/>
      <c r="B129" s="41" t="s">
        <v>372</v>
      </c>
      <c r="C129" s="89"/>
      <c r="D129" s="90"/>
      <c r="E129" s="90"/>
      <c r="F129" s="90"/>
      <c r="G129" s="97"/>
      <c r="H129" s="97"/>
    </row>
    <row r="130" spans="1:8" s="19" customFormat="1" ht="30">
      <c r="A130" s="22"/>
      <c r="B130" s="41" t="s">
        <v>373</v>
      </c>
      <c r="C130" s="89"/>
      <c r="D130" s="90"/>
      <c r="E130" s="90"/>
      <c r="F130" s="90"/>
      <c r="G130" s="97"/>
      <c r="H130" s="97"/>
    </row>
    <row r="131" spans="1:8" s="19" customFormat="1" ht="30">
      <c r="A131" s="22"/>
      <c r="B131" s="41" t="s">
        <v>374</v>
      </c>
      <c r="C131" s="89"/>
      <c r="D131" s="90"/>
      <c r="E131" s="90"/>
      <c r="F131" s="90"/>
      <c r="G131" s="97"/>
      <c r="H131" s="97"/>
    </row>
    <row r="132" spans="1:8" s="19" customFormat="1">
      <c r="A132" s="22"/>
      <c r="B132" s="24" t="s">
        <v>328</v>
      </c>
      <c r="C132" s="89"/>
      <c r="D132" s="90"/>
      <c r="E132" s="90"/>
      <c r="F132" s="90"/>
      <c r="G132" s="97"/>
      <c r="H132" s="97"/>
    </row>
    <row r="133" spans="1:8" s="19" customFormat="1">
      <c r="A133" s="22" t="s">
        <v>383</v>
      </c>
      <c r="B133" s="24" t="s">
        <v>375</v>
      </c>
      <c r="C133" s="87"/>
      <c r="D133" s="90">
        <v>4524000</v>
      </c>
      <c r="E133" s="90">
        <v>4524000</v>
      </c>
      <c r="F133" s="90"/>
      <c r="G133" s="45">
        <v>4455897</v>
      </c>
      <c r="H133" s="45">
        <v>2193897</v>
      </c>
    </row>
    <row r="134" spans="1:8" s="19" customFormat="1" ht="16.5" customHeight="1">
      <c r="A134" s="22"/>
      <c r="B134" s="24" t="s">
        <v>328</v>
      </c>
      <c r="C134" s="87"/>
      <c r="D134" s="90"/>
      <c r="E134" s="90"/>
      <c r="F134" s="90"/>
      <c r="G134" s="45"/>
      <c r="H134" s="45"/>
    </row>
    <row r="135" spans="1:8" s="19" customFormat="1" ht="16.5" customHeight="1">
      <c r="A135" s="22" t="s">
        <v>384</v>
      </c>
      <c r="B135" s="24" t="s">
        <v>376</v>
      </c>
      <c r="C135" s="89"/>
      <c r="D135" s="90">
        <v>957000</v>
      </c>
      <c r="E135" s="90">
        <v>958000</v>
      </c>
      <c r="F135" s="90"/>
      <c r="G135" s="94">
        <v>639000</v>
      </c>
      <c r="H135" s="94">
        <v>319000</v>
      </c>
    </row>
    <row r="136" spans="1:8" s="19" customFormat="1" ht="16.5" customHeight="1">
      <c r="A136" s="22"/>
      <c r="B136" s="24" t="s">
        <v>328</v>
      </c>
      <c r="C136" s="89"/>
      <c r="D136" s="90"/>
      <c r="E136" s="90"/>
      <c r="F136" s="90"/>
      <c r="G136" s="94"/>
      <c r="H136" s="94"/>
    </row>
    <row r="137" spans="1:8" ht="16.5" customHeight="1">
      <c r="A137" s="17" t="s">
        <v>386</v>
      </c>
      <c r="B137" s="20" t="s">
        <v>377</v>
      </c>
      <c r="C137" s="88">
        <f t="shared" ref="C137" si="64">+C138+C146+C151+C155+C162</f>
        <v>0</v>
      </c>
      <c r="D137" s="88">
        <f t="shared" ref="D137:H137" si="65">+D138+D146+D151+D155+D162</f>
        <v>23764700</v>
      </c>
      <c r="E137" s="88">
        <f t="shared" si="65"/>
        <v>24127570</v>
      </c>
      <c r="F137" s="88">
        <f t="shared" si="65"/>
        <v>0</v>
      </c>
      <c r="G137" s="88">
        <f t="shared" si="65"/>
        <v>15260044</v>
      </c>
      <c r="H137" s="88">
        <f t="shared" si="65"/>
        <v>7668493</v>
      </c>
    </row>
    <row r="138" spans="1:8" ht="16.5" customHeight="1">
      <c r="A138" s="17" t="s">
        <v>388</v>
      </c>
      <c r="B138" s="20" t="s">
        <v>378</v>
      </c>
      <c r="C138" s="87">
        <f>+C139+C142+C143+C144</f>
        <v>0</v>
      </c>
      <c r="D138" s="87">
        <f t="shared" ref="D138:H138" si="66">+D139+D142+D143+D144</f>
        <v>13237750</v>
      </c>
      <c r="E138" s="87">
        <f t="shared" si="66"/>
        <v>13644000</v>
      </c>
      <c r="F138" s="87">
        <f t="shared" si="66"/>
        <v>0</v>
      </c>
      <c r="G138" s="87">
        <f t="shared" si="66"/>
        <v>8492223</v>
      </c>
      <c r="H138" s="87">
        <f t="shared" si="66"/>
        <v>4152184</v>
      </c>
    </row>
    <row r="139" spans="1:8" s="19" customFormat="1" ht="16.5" customHeight="1">
      <c r="A139" s="22"/>
      <c r="B139" s="42" t="s">
        <v>379</v>
      </c>
      <c r="C139" s="89"/>
      <c r="D139" s="90">
        <v>10412750</v>
      </c>
      <c r="E139" s="90">
        <v>11063000</v>
      </c>
      <c r="F139" s="90"/>
      <c r="G139" s="45">
        <f>G140+G141</f>
        <v>7060854</v>
      </c>
      <c r="H139" s="45">
        <f>H140+H141</f>
        <v>3563291</v>
      </c>
    </row>
    <row r="140" spans="1:8" s="19" customFormat="1" ht="16.5" customHeight="1">
      <c r="A140" s="22"/>
      <c r="B140" s="85" t="s">
        <v>380</v>
      </c>
      <c r="C140" s="89"/>
      <c r="D140" s="90"/>
      <c r="E140" s="90"/>
      <c r="F140" s="90"/>
      <c r="G140" s="102">
        <v>3960438</v>
      </c>
      <c r="H140" s="45">
        <v>1884950</v>
      </c>
    </row>
    <row r="141" spans="1:8" s="19" customFormat="1" ht="16.5" customHeight="1">
      <c r="A141" s="22"/>
      <c r="B141" s="85" t="s">
        <v>381</v>
      </c>
      <c r="C141" s="89"/>
      <c r="D141" s="90"/>
      <c r="E141" s="90"/>
      <c r="F141" s="90"/>
      <c r="G141" s="102">
        <v>3100416</v>
      </c>
      <c r="H141" s="45">
        <v>1678341</v>
      </c>
    </row>
    <row r="142" spans="1:8" s="19" customFormat="1" ht="16.5" customHeight="1">
      <c r="A142" s="22"/>
      <c r="B142" s="42" t="s">
        <v>382</v>
      </c>
      <c r="C142" s="89"/>
      <c r="D142" s="90">
        <v>1625000</v>
      </c>
      <c r="E142" s="90">
        <v>1560000</v>
      </c>
      <c r="F142" s="90"/>
      <c r="G142" s="23">
        <v>970000</v>
      </c>
      <c r="H142" s="23">
        <v>470268</v>
      </c>
    </row>
    <row r="143" spans="1:8" s="19" customFormat="1" ht="30">
      <c r="A143" s="22"/>
      <c r="B143" s="42" t="s">
        <v>483</v>
      </c>
      <c r="C143" s="89"/>
      <c r="D143" s="90">
        <v>500000</v>
      </c>
      <c r="E143" s="90">
        <v>410000</v>
      </c>
      <c r="F143" s="90"/>
      <c r="G143" s="23">
        <v>61429</v>
      </c>
      <c r="H143" s="23">
        <v>-315</v>
      </c>
    </row>
    <row r="144" spans="1:8" s="19" customFormat="1" ht="45">
      <c r="A144" s="22"/>
      <c r="B144" s="42" t="s">
        <v>495</v>
      </c>
      <c r="C144" s="89"/>
      <c r="D144" s="90">
        <v>700000</v>
      </c>
      <c r="E144" s="90">
        <v>611000</v>
      </c>
      <c r="F144" s="90"/>
      <c r="G144" s="23">
        <v>399940</v>
      </c>
      <c r="H144" s="23">
        <v>118940</v>
      </c>
    </row>
    <row r="145" spans="1:8" s="19" customFormat="1" ht="16.5" customHeight="1">
      <c r="A145" s="22"/>
      <c r="B145" s="24" t="s">
        <v>328</v>
      </c>
      <c r="C145" s="89"/>
      <c r="D145" s="90"/>
      <c r="E145" s="90"/>
      <c r="F145" s="90"/>
      <c r="G145" s="23">
        <v>-9293</v>
      </c>
      <c r="H145" s="23">
        <v>-5259</v>
      </c>
    </row>
    <row r="146" spans="1:8" s="19" customFormat="1" ht="16.5" customHeight="1">
      <c r="A146" s="22" t="s">
        <v>394</v>
      </c>
      <c r="B146" s="43" t="s">
        <v>496</v>
      </c>
      <c r="C146" s="89">
        <f>C147+C148+C149</f>
        <v>0</v>
      </c>
      <c r="D146" s="89">
        <f t="shared" ref="D146:H146" si="67">D147+D148+D149</f>
        <v>6470380</v>
      </c>
      <c r="E146" s="89">
        <f t="shared" si="67"/>
        <v>6447000</v>
      </c>
      <c r="F146" s="89">
        <f t="shared" si="67"/>
        <v>0</v>
      </c>
      <c r="G146" s="89">
        <f t="shared" si="67"/>
        <v>4011700</v>
      </c>
      <c r="H146" s="89">
        <f t="shared" si="67"/>
        <v>2014003</v>
      </c>
    </row>
    <row r="147" spans="1:8" s="19" customFormat="1" ht="16.5" customHeight="1">
      <c r="A147" s="22"/>
      <c r="B147" s="101" t="s">
        <v>336</v>
      </c>
      <c r="C147" s="89"/>
      <c r="D147" s="90">
        <v>6470380</v>
      </c>
      <c r="E147" s="90">
        <v>6447000</v>
      </c>
      <c r="F147" s="90"/>
      <c r="G147" s="89">
        <v>4011700</v>
      </c>
      <c r="H147" s="89">
        <v>2014003</v>
      </c>
    </row>
    <row r="148" spans="1:8" s="19" customFormat="1" ht="30">
      <c r="A148" s="22"/>
      <c r="B148" s="101" t="s">
        <v>497</v>
      </c>
      <c r="C148" s="89"/>
      <c r="D148" s="90"/>
      <c r="E148" s="90"/>
      <c r="F148" s="90"/>
      <c r="G148" s="89"/>
      <c r="H148" s="89"/>
    </row>
    <row r="149" spans="1:8" s="19" customFormat="1" ht="75">
      <c r="A149" s="22"/>
      <c r="B149" s="101" t="s">
        <v>505</v>
      </c>
      <c r="C149" s="89"/>
      <c r="D149" s="90"/>
      <c r="E149" s="90"/>
      <c r="F149" s="90"/>
      <c r="G149" s="89"/>
      <c r="H149" s="89"/>
    </row>
    <row r="150" spans="1:8" s="19" customFormat="1" ht="16.5" customHeight="1">
      <c r="A150" s="22"/>
      <c r="B150" s="24" t="s">
        <v>328</v>
      </c>
      <c r="C150" s="89"/>
      <c r="D150" s="90"/>
      <c r="E150" s="90"/>
      <c r="F150" s="90"/>
      <c r="G150" s="23">
        <v>-3889</v>
      </c>
      <c r="H150" s="23">
        <v>-3889</v>
      </c>
    </row>
    <row r="151" spans="1:8" s="19" customFormat="1" ht="16.5" customHeight="1">
      <c r="A151" s="17" t="s">
        <v>396</v>
      </c>
      <c r="B151" s="44" t="s">
        <v>385</v>
      </c>
      <c r="C151" s="89">
        <f t="shared" ref="C151:H151" si="68">+C152+C153</f>
        <v>0</v>
      </c>
      <c r="D151" s="89">
        <f t="shared" si="68"/>
        <v>450000</v>
      </c>
      <c r="E151" s="89">
        <f t="shared" si="68"/>
        <v>418000</v>
      </c>
      <c r="F151" s="89">
        <f t="shared" si="68"/>
        <v>0</v>
      </c>
      <c r="G151" s="89">
        <f t="shared" si="68"/>
        <v>261251</v>
      </c>
      <c r="H151" s="89">
        <f t="shared" si="68"/>
        <v>144176</v>
      </c>
    </row>
    <row r="152" spans="1:8" s="19" customFormat="1" ht="16.5" customHeight="1">
      <c r="A152" s="22"/>
      <c r="B152" s="42" t="s">
        <v>379</v>
      </c>
      <c r="C152" s="89"/>
      <c r="D152" s="90">
        <v>450000</v>
      </c>
      <c r="E152" s="90">
        <v>418000</v>
      </c>
      <c r="F152" s="90"/>
      <c r="G152" s="45">
        <v>261251</v>
      </c>
      <c r="H152" s="45">
        <v>144176</v>
      </c>
    </row>
    <row r="153" spans="1:8" s="19" customFormat="1" ht="16.5" customHeight="1">
      <c r="A153" s="22"/>
      <c r="B153" s="42" t="s">
        <v>387</v>
      </c>
      <c r="C153" s="89"/>
      <c r="D153" s="90"/>
      <c r="E153" s="90"/>
      <c r="F153" s="90"/>
      <c r="G153" s="45"/>
      <c r="H153" s="45"/>
    </row>
    <row r="154" spans="1:8" ht="16.5" customHeight="1">
      <c r="A154" s="22"/>
      <c r="B154" s="24" t="s">
        <v>328</v>
      </c>
      <c r="C154" s="89"/>
      <c r="D154" s="90"/>
      <c r="E154" s="90"/>
      <c r="F154" s="90"/>
      <c r="G154" s="45">
        <v>-665</v>
      </c>
      <c r="H154" s="45">
        <v>-665</v>
      </c>
    </row>
    <row r="155" spans="1:8" ht="16.5" customHeight="1">
      <c r="A155" s="17" t="s">
        <v>398</v>
      </c>
      <c r="B155" s="44" t="s">
        <v>389</v>
      </c>
      <c r="C155" s="87">
        <f>+C156+C157+C158+C159+C160</f>
        <v>0</v>
      </c>
      <c r="D155" s="87">
        <f t="shared" ref="D155:H155" si="69">+D156+D157+D158+D159+D160</f>
        <v>3126570</v>
      </c>
      <c r="E155" s="87">
        <f t="shared" si="69"/>
        <v>3144570</v>
      </c>
      <c r="F155" s="87">
        <f t="shared" si="69"/>
        <v>0</v>
      </c>
      <c r="G155" s="87">
        <f t="shared" si="69"/>
        <v>2180870</v>
      </c>
      <c r="H155" s="87">
        <f t="shared" si="69"/>
        <v>1198130</v>
      </c>
    </row>
    <row r="156" spans="1:8">
      <c r="A156" s="22"/>
      <c r="B156" s="23" t="s">
        <v>390</v>
      </c>
      <c r="C156" s="89"/>
      <c r="D156" s="90">
        <v>3122570</v>
      </c>
      <c r="E156" s="90">
        <v>3140570</v>
      </c>
      <c r="F156" s="90"/>
      <c r="G156" s="45">
        <v>2177570</v>
      </c>
      <c r="H156" s="45">
        <v>1196570</v>
      </c>
    </row>
    <row r="157" spans="1:8" ht="30">
      <c r="A157" s="22"/>
      <c r="B157" s="23" t="s">
        <v>391</v>
      </c>
      <c r="C157" s="89"/>
      <c r="D157" s="90"/>
      <c r="E157" s="90"/>
      <c r="F157" s="90"/>
      <c r="G157" s="45"/>
      <c r="H157" s="45"/>
    </row>
    <row r="158" spans="1:8" ht="30">
      <c r="A158" s="22"/>
      <c r="B158" s="23" t="s">
        <v>392</v>
      </c>
      <c r="C158" s="89"/>
      <c r="D158" s="90">
        <v>4000</v>
      </c>
      <c r="E158" s="90">
        <v>4000</v>
      </c>
      <c r="F158" s="90"/>
      <c r="G158" s="45">
        <v>3300</v>
      </c>
      <c r="H158" s="45">
        <v>1560</v>
      </c>
    </row>
    <row r="159" spans="1:8" s="19" customFormat="1" ht="30">
      <c r="A159" s="22"/>
      <c r="B159" s="23" t="s">
        <v>393</v>
      </c>
      <c r="C159" s="89"/>
      <c r="D159" s="90"/>
      <c r="E159" s="90"/>
      <c r="F159" s="90"/>
      <c r="G159" s="45"/>
      <c r="H159" s="45"/>
    </row>
    <row r="160" spans="1:8" s="19" customFormat="1" ht="30">
      <c r="A160" s="22"/>
      <c r="B160" s="23" t="s">
        <v>497</v>
      </c>
      <c r="C160" s="89"/>
      <c r="D160" s="90"/>
      <c r="E160" s="90"/>
      <c r="F160" s="90"/>
      <c r="G160" s="45"/>
      <c r="H160" s="45"/>
    </row>
    <row r="161" spans="1:8">
      <c r="A161" s="22"/>
      <c r="B161" s="24" t="s">
        <v>328</v>
      </c>
      <c r="C161" s="89"/>
      <c r="D161" s="90"/>
      <c r="E161" s="90"/>
      <c r="F161" s="90"/>
      <c r="G161" s="45"/>
      <c r="H161" s="45"/>
    </row>
    <row r="162" spans="1:8" ht="16.5" customHeight="1">
      <c r="A162" s="17" t="s">
        <v>403</v>
      </c>
      <c r="B162" s="44" t="s">
        <v>395</v>
      </c>
      <c r="C162" s="89">
        <f>+C163+C164+C165</f>
        <v>0</v>
      </c>
      <c r="D162" s="89">
        <f t="shared" ref="D162:H162" si="70">+D163+D164+D165</f>
        <v>480000</v>
      </c>
      <c r="E162" s="89">
        <f t="shared" si="70"/>
        <v>474000</v>
      </c>
      <c r="F162" s="89">
        <f t="shared" si="70"/>
        <v>0</v>
      </c>
      <c r="G162" s="89">
        <f t="shared" si="70"/>
        <v>314000</v>
      </c>
      <c r="H162" s="89">
        <f t="shared" si="70"/>
        <v>160000</v>
      </c>
    </row>
    <row r="163" spans="1:8" ht="16.5" customHeight="1">
      <c r="A163" s="17"/>
      <c r="B163" s="42" t="s">
        <v>379</v>
      </c>
      <c r="C163" s="89"/>
      <c r="D163" s="90">
        <v>480000</v>
      </c>
      <c r="E163" s="90">
        <v>474000</v>
      </c>
      <c r="F163" s="90"/>
      <c r="G163" s="45">
        <v>314000</v>
      </c>
      <c r="H163" s="45">
        <v>160000</v>
      </c>
    </row>
    <row r="164" spans="1:8" ht="16.5" customHeight="1">
      <c r="A164" s="22"/>
      <c r="B164" s="42" t="s">
        <v>387</v>
      </c>
      <c r="C164" s="89"/>
      <c r="D164" s="90"/>
      <c r="E164" s="90"/>
      <c r="F164" s="90"/>
      <c r="G164" s="45"/>
      <c r="H164" s="45"/>
    </row>
    <row r="165" spans="1:8" ht="30">
      <c r="A165" s="22"/>
      <c r="B165" s="42" t="s">
        <v>497</v>
      </c>
      <c r="C165" s="89"/>
      <c r="D165" s="90"/>
      <c r="E165" s="90"/>
      <c r="F165" s="90"/>
      <c r="G165" s="45"/>
      <c r="H165" s="45"/>
    </row>
    <row r="166" spans="1:8" ht="16.5" customHeight="1">
      <c r="A166" s="22"/>
      <c r="B166" s="24" t="s">
        <v>328</v>
      </c>
      <c r="C166" s="89"/>
      <c r="D166" s="90"/>
      <c r="E166" s="90"/>
      <c r="F166" s="90"/>
      <c r="G166" s="45"/>
      <c r="H166" s="45"/>
    </row>
    <row r="167" spans="1:8" ht="16.5" customHeight="1">
      <c r="A167" s="17" t="s">
        <v>406</v>
      </c>
      <c r="B167" s="24" t="s">
        <v>397</v>
      </c>
      <c r="C167" s="89"/>
      <c r="D167" s="90">
        <v>75000</v>
      </c>
      <c r="E167" s="90">
        <v>72000</v>
      </c>
      <c r="F167" s="90"/>
      <c r="G167" s="96">
        <v>38713</v>
      </c>
      <c r="H167" s="96">
        <v>25000</v>
      </c>
    </row>
    <row r="168" spans="1:8" ht="16.5" customHeight="1">
      <c r="A168" s="17"/>
      <c r="B168" s="24" t="s">
        <v>328</v>
      </c>
      <c r="C168" s="89"/>
      <c r="D168" s="90"/>
      <c r="E168" s="90"/>
      <c r="F168" s="90"/>
      <c r="G168" s="96"/>
      <c r="H168" s="96"/>
    </row>
    <row r="169" spans="1:8" ht="16.5" customHeight="1">
      <c r="A169" s="17" t="s">
        <v>408</v>
      </c>
      <c r="B169" s="20" t="s">
        <v>399</v>
      </c>
      <c r="C169" s="88">
        <f t="shared" ref="C169" si="71">+C170+C177</f>
        <v>0</v>
      </c>
      <c r="D169" s="88">
        <f t="shared" ref="D169:H169" si="72">+D170+D177</f>
        <v>43043140</v>
      </c>
      <c r="E169" s="88">
        <f t="shared" si="72"/>
        <v>44012970</v>
      </c>
      <c r="F169" s="88">
        <f t="shared" si="72"/>
        <v>0</v>
      </c>
      <c r="G169" s="88">
        <f t="shared" si="72"/>
        <v>32172970</v>
      </c>
      <c r="H169" s="88">
        <f t="shared" si="72"/>
        <v>19821970</v>
      </c>
    </row>
    <row r="170" spans="1:8" ht="16.5" customHeight="1">
      <c r="A170" s="22" t="s">
        <v>410</v>
      </c>
      <c r="B170" s="20" t="s">
        <v>400</v>
      </c>
      <c r="C170" s="89">
        <f>C171+C174+C173+C175+C172</f>
        <v>0</v>
      </c>
      <c r="D170" s="89">
        <f t="shared" ref="D170:H170" si="73">D171+D174+D173+D175+D172</f>
        <v>43043140</v>
      </c>
      <c r="E170" s="89">
        <f t="shared" si="73"/>
        <v>44012970</v>
      </c>
      <c r="F170" s="89">
        <f t="shared" si="73"/>
        <v>0</v>
      </c>
      <c r="G170" s="89">
        <f t="shared" si="73"/>
        <v>32172970</v>
      </c>
      <c r="H170" s="89">
        <f t="shared" si="73"/>
        <v>19821970</v>
      </c>
    </row>
    <row r="171" spans="1:8">
      <c r="A171" s="22"/>
      <c r="B171" s="23" t="s">
        <v>336</v>
      </c>
      <c r="C171" s="89"/>
      <c r="D171" s="90">
        <v>43043140</v>
      </c>
      <c r="E171" s="90">
        <v>44012970</v>
      </c>
      <c r="F171" s="90"/>
      <c r="G171" s="45">
        <v>32172970</v>
      </c>
      <c r="H171" s="45">
        <v>19821970</v>
      </c>
    </row>
    <row r="172" spans="1:8" ht="30">
      <c r="A172" s="22"/>
      <c r="B172" s="23" t="s">
        <v>497</v>
      </c>
      <c r="C172" s="89"/>
      <c r="D172" s="90"/>
      <c r="E172" s="90"/>
      <c r="F172" s="90"/>
      <c r="G172" s="102"/>
      <c r="H172" s="45"/>
    </row>
    <row r="173" spans="1:8" ht="45">
      <c r="A173" s="22"/>
      <c r="B173" s="23" t="s">
        <v>401</v>
      </c>
      <c r="C173" s="89"/>
      <c r="D173" s="90"/>
      <c r="E173" s="90"/>
      <c r="F173" s="90"/>
      <c r="G173" s="45"/>
      <c r="H173" s="45"/>
    </row>
    <row r="174" spans="1:8" ht="30">
      <c r="A174" s="22"/>
      <c r="B174" s="23" t="s">
        <v>402</v>
      </c>
      <c r="C174" s="89"/>
      <c r="D174" s="90"/>
      <c r="E174" s="90"/>
      <c r="F174" s="90"/>
      <c r="G174" s="96"/>
      <c r="H174" s="96"/>
    </row>
    <row r="175" spans="1:8">
      <c r="A175" s="22"/>
      <c r="B175" s="47" t="s">
        <v>404</v>
      </c>
      <c r="C175" s="89"/>
      <c r="D175" s="90"/>
      <c r="E175" s="90"/>
      <c r="F175" s="90"/>
      <c r="G175" s="45"/>
      <c r="H175" s="45"/>
    </row>
    <row r="176" spans="1:8">
      <c r="A176" s="22"/>
      <c r="B176" s="24" t="s">
        <v>328</v>
      </c>
      <c r="C176" s="89"/>
      <c r="D176" s="90"/>
      <c r="E176" s="90"/>
      <c r="F176" s="90"/>
      <c r="G176" s="45">
        <v>-70739</v>
      </c>
      <c r="H176" s="45">
        <v>-65608</v>
      </c>
    </row>
    <row r="177" spans="1:8" ht="16.5" customHeight="1">
      <c r="A177" s="22" t="s">
        <v>414</v>
      </c>
      <c r="B177" s="20" t="s">
        <v>405</v>
      </c>
      <c r="C177" s="89">
        <f t="shared" ref="C177:H177" si="74">C178+C179</f>
        <v>0</v>
      </c>
      <c r="D177" s="89">
        <f t="shared" si="74"/>
        <v>0</v>
      </c>
      <c r="E177" s="89">
        <f t="shared" si="74"/>
        <v>0</v>
      </c>
      <c r="F177" s="89">
        <f t="shared" si="74"/>
        <v>0</v>
      </c>
      <c r="G177" s="89">
        <f t="shared" si="74"/>
        <v>0</v>
      </c>
      <c r="H177" s="89">
        <f t="shared" si="74"/>
        <v>0</v>
      </c>
    </row>
    <row r="178" spans="1:8" ht="16.5" customHeight="1">
      <c r="A178" s="22"/>
      <c r="B178" s="23" t="s">
        <v>336</v>
      </c>
      <c r="C178" s="89"/>
      <c r="D178" s="90"/>
      <c r="E178" s="90"/>
      <c r="F178" s="90"/>
      <c r="G178" s="45"/>
      <c r="H178" s="45"/>
    </row>
    <row r="179" spans="1:8" ht="16.5" customHeight="1">
      <c r="A179" s="22"/>
      <c r="B179" s="48" t="s">
        <v>407</v>
      </c>
      <c r="C179" s="89"/>
      <c r="D179" s="90"/>
      <c r="E179" s="90"/>
      <c r="F179" s="90"/>
      <c r="G179" s="45"/>
      <c r="H179" s="45"/>
    </row>
    <row r="180" spans="1:8" ht="16.5" customHeight="1">
      <c r="A180" s="22"/>
      <c r="B180" s="24" t="s">
        <v>328</v>
      </c>
      <c r="C180" s="89"/>
      <c r="D180" s="90"/>
      <c r="E180" s="90"/>
      <c r="F180" s="90"/>
      <c r="G180" s="45"/>
      <c r="H180" s="45"/>
    </row>
    <row r="181" spans="1:8" ht="16.5" customHeight="1">
      <c r="A181" s="17" t="s">
        <v>417</v>
      </c>
      <c r="B181" s="24" t="s">
        <v>409</v>
      </c>
      <c r="C181" s="89"/>
      <c r="D181" s="90">
        <v>168000</v>
      </c>
      <c r="E181" s="90">
        <v>169000</v>
      </c>
      <c r="F181" s="90"/>
      <c r="G181" s="45">
        <v>107565</v>
      </c>
      <c r="H181" s="45">
        <v>50700</v>
      </c>
    </row>
    <row r="182" spans="1:8" ht="16.5" customHeight="1">
      <c r="A182" s="17"/>
      <c r="B182" s="24" t="s">
        <v>328</v>
      </c>
      <c r="C182" s="89"/>
      <c r="D182" s="90"/>
      <c r="E182" s="90"/>
      <c r="F182" s="90"/>
      <c r="G182" s="45"/>
      <c r="H182" s="45"/>
    </row>
    <row r="183" spans="1:8" ht="16.5" customHeight="1">
      <c r="A183" s="17" t="s">
        <v>418</v>
      </c>
      <c r="B183" s="24" t="s">
        <v>411</v>
      </c>
      <c r="C183" s="89"/>
      <c r="D183" s="90">
        <v>1840910</v>
      </c>
      <c r="E183" s="90">
        <v>1840910</v>
      </c>
      <c r="F183" s="90"/>
      <c r="G183" s="45">
        <v>1840897</v>
      </c>
      <c r="H183" s="45">
        <v>947556</v>
      </c>
    </row>
    <row r="184" spans="1:8" ht="16.5" customHeight="1">
      <c r="A184" s="17"/>
      <c r="B184" s="24" t="s">
        <v>328</v>
      </c>
      <c r="C184" s="89"/>
      <c r="D184" s="90"/>
      <c r="E184" s="90"/>
      <c r="F184" s="90"/>
      <c r="G184" s="45">
        <v>-2599</v>
      </c>
      <c r="H184" s="45">
        <v>-2599</v>
      </c>
    </row>
    <row r="185" spans="1:8">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-87277</v>
      </c>
      <c r="H185" s="89">
        <f t="shared" si="76"/>
        <v>-78112</v>
      </c>
    </row>
    <row r="186" spans="1:8" ht="30">
      <c r="A186" s="17" t="s">
        <v>208</v>
      </c>
      <c r="B186" s="20" t="s">
        <v>193</v>
      </c>
      <c r="C186" s="89">
        <f t="shared" ref="C186:H186" si="77">C187</f>
        <v>0</v>
      </c>
      <c r="D186" s="89">
        <f t="shared" si="77"/>
        <v>140518000</v>
      </c>
      <c r="E186" s="89">
        <f t="shared" si="77"/>
        <v>140518000</v>
      </c>
      <c r="F186" s="89">
        <f t="shared" si="77"/>
        <v>0</v>
      </c>
      <c r="G186" s="89">
        <f t="shared" si="77"/>
        <v>28720361</v>
      </c>
      <c r="H186" s="89">
        <f t="shared" si="77"/>
        <v>14029474</v>
      </c>
    </row>
    <row r="187" spans="1:8">
      <c r="A187" s="17" t="s">
        <v>421</v>
      </c>
      <c r="B187" s="20" t="s">
        <v>413</v>
      </c>
      <c r="C187" s="89">
        <f t="shared" ref="C187:H187" si="78">C188+C198</f>
        <v>0</v>
      </c>
      <c r="D187" s="89">
        <f t="shared" si="78"/>
        <v>140518000</v>
      </c>
      <c r="E187" s="89">
        <f t="shared" si="78"/>
        <v>140518000</v>
      </c>
      <c r="F187" s="89">
        <f t="shared" si="78"/>
        <v>0</v>
      </c>
      <c r="G187" s="89">
        <f t="shared" si="78"/>
        <v>28720361</v>
      </c>
      <c r="H187" s="89">
        <f t="shared" si="78"/>
        <v>14029474</v>
      </c>
    </row>
    <row r="188" spans="1:8" ht="30">
      <c r="A188" s="17" t="s">
        <v>423</v>
      </c>
      <c r="B188" s="20" t="s">
        <v>415</v>
      </c>
      <c r="C188" s="89">
        <f>C189+C192+C195+C190+C191+C196+C197</f>
        <v>0</v>
      </c>
      <c r="D188" s="89">
        <f>D189+D192+D190+D191+D196+D197</f>
        <v>140518000</v>
      </c>
      <c r="E188" s="89">
        <f t="shared" ref="E188:H188" si="79">E189+E192+E190+E191+E196+E197</f>
        <v>140518000</v>
      </c>
      <c r="F188" s="89">
        <f t="shared" si="79"/>
        <v>0</v>
      </c>
      <c r="G188" s="89">
        <f t="shared" si="79"/>
        <v>28720361</v>
      </c>
      <c r="H188" s="89">
        <f t="shared" si="79"/>
        <v>14029474</v>
      </c>
    </row>
    <row r="189" spans="1:8" ht="30">
      <c r="A189" s="17"/>
      <c r="B189" s="24" t="s">
        <v>484</v>
      </c>
      <c r="C189" s="89"/>
      <c r="D189" s="90">
        <v>128240000</v>
      </c>
      <c r="E189" s="90">
        <v>128240000</v>
      </c>
      <c r="F189" s="90"/>
      <c r="G189" s="89">
        <v>26327460</v>
      </c>
      <c r="H189" s="89">
        <v>12699074</v>
      </c>
    </row>
    <row r="190" spans="1:8" ht="30">
      <c r="A190" s="17"/>
      <c r="B190" s="24" t="s">
        <v>485</v>
      </c>
      <c r="C190" s="89"/>
      <c r="D190" s="90">
        <v>580000</v>
      </c>
      <c r="E190" s="90">
        <v>580000</v>
      </c>
      <c r="F190" s="90"/>
      <c r="G190" s="89">
        <v>108510</v>
      </c>
      <c r="H190" s="89">
        <v>56980</v>
      </c>
    </row>
    <row r="191" spans="1:8" ht="30">
      <c r="A191" s="17"/>
      <c r="B191" s="24" t="s">
        <v>486</v>
      </c>
      <c r="C191" s="89"/>
      <c r="D191" s="90">
        <v>400000</v>
      </c>
      <c r="E191" s="90">
        <v>400000</v>
      </c>
      <c r="F191" s="90"/>
      <c r="G191" s="89">
        <v>82540</v>
      </c>
      <c r="H191" s="89">
        <v>42270</v>
      </c>
    </row>
    <row r="192" spans="1:8" ht="30">
      <c r="A192" s="17"/>
      <c r="B192" s="24" t="s">
        <v>487</v>
      </c>
      <c r="C192" s="89">
        <f>C193+C194</f>
        <v>0</v>
      </c>
      <c r="D192" s="89">
        <f>D193+D194+D195</f>
        <v>11248000</v>
      </c>
      <c r="E192" s="89">
        <f t="shared" ref="E192:H192" si="80">E193+E194+E195</f>
        <v>11248000</v>
      </c>
      <c r="F192" s="89">
        <f t="shared" si="80"/>
        <v>0</v>
      </c>
      <c r="G192" s="89">
        <f t="shared" si="80"/>
        <v>2191081</v>
      </c>
      <c r="H192" s="89">
        <f t="shared" si="80"/>
        <v>1225810</v>
      </c>
    </row>
    <row r="193" spans="1:8" ht="75">
      <c r="A193" s="17"/>
      <c r="B193" s="24" t="s">
        <v>416</v>
      </c>
      <c r="C193" s="89"/>
      <c r="D193" s="90">
        <v>4510000</v>
      </c>
      <c r="E193" s="90">
        <v>4510000</v>
      </c>
      <c r="F193" s="90"/>
      <c r="G193" s="89">
        <v>970355</v>
      </c>
      <c r="H193" s="89">
        <v>518930</v>
      </c>
    </row>
    <row r="194" spans="1:8" ht="75">
      <c r="A194" s="17"/>
      <c r="B194" s="24" t="s">
        <v>488</v>
      </c>
      <c r="C194" s="89"/>
      <c r="D194" s="90">
        <v>5140000</v>
      </c>
      <c r="E194" s="90">
        <v>5140000</v>
      </c>
      <c r="F194" s="90"/>
      <c r="G194" s="89">
        <v>1043196</v>
      </c>
      <c r="H194" s="89">
        <v>529350</v>
      </c>
    </row>
    <row r="195" spans="1:8" ht="60">
      <c r="A195" s="17"/>
      <c r="B195" s="24" t="s">
        <v>511</v>
      </c>
      <c r="C195" s="89"/>
      <c r="D195" s="90">
        <v>1598000</v>
      </c>
      <c r="E195" s="90">
        <v>1598000</v>
      </c>
      <c r="F195" s="90"/>
      <c r="G195" s="89">
        <v>177530</v>
      </c>
      <c r="H195" s="89">
        <v>177530</v>
      </c>
    </row>
    <row r="196" spans="1:8" ht="45">
      <c r="A196" s="17"/>
      <c r="B196" s="24" t="s">
        <v>489</v>
      </c>
      <c r="C196" s="89"/>
      <c r="D196" s="90"/>
      <c r="E196" s="90"/>
      <c r="F196" s="90"/>
      <c r="G196" s="89"/>
      <c r="H196" s="89"/>
    </row>
    <row r="197" spans="1:8" ht="45">
      <c r="A197" s="17"/>
      <c r="B197" s="24" t="s">
        <v>506</v>
      </c>
      <c r="C197" s="89"/>
      <c r="D197" s="90">
        <v>50000</v>
      </c>
      <c r="E197" s="90">
        <v>50000</v>
      </c>
      <c r="F197" s="90"/>
      <c r="G197" s="89">
        <v>10770</v>
      </c>
      <c r="H197" s="89">
        <v>5340</v>
      </c>
    </row>
    <row r="198" spans="1:8">
      <c r="A198" s="17" t="s">
        <v>429</v>
      </c>
      <c r="B198" s="20" t="s">
        <v>490</v>
      </c>
      <c r="C198" s="89">
        <f>C199+C200</f>
        <v>0</v>
      </c>
      <c r="D198" s="89">
        <f t="shared" ref="D198:H198" si="81">D199+D200</f>
        <v>0</v>
      </c>
      <c r="E198" s="89">
        <f t="shared" si="81"/>
        <v>0</v>
      </c>
      <c r="F198" s="89">
        <f t="shared" si="81"/>
        <v>0</v>
      </c>
      <c r="G198" s="89">
        <f t="shared" si="81"/>
        <v>0</v>
      </c>
      <c r="H198" s="89">
        <f t="shared" si="81"/>
        <v>0</v>
      </c>
    </row>
    <row r="199" spans="1:8" ht="45">
      <c r="A199" s="17"/>
      <c r="B199" s="24" t="s">
        <v>491</v>
      </c>
      <c r="C199" s="89"/>
      <c r="D199" s="90"/>
      <c r="E199" s="90"/>
      <c r="F199" s="90"/>
      <c r="G199" s="89"/>
      <c r="H199" s="89"/>
    </row>
    <row r="200" spans="1:8" ht="30">
      <c r="A200" s="17"/>
      <c r="B200" s="24" t="s">
        <v>492</v>
      </c>
      <c r="C200" s="89"/>
      <c r="D200" s="90"/>
      <c r="E200" s="90"/>
      <c r="F200" s="90"/>
      <c r="G200" s="89"/>
      <c r="H200" s="89"/>
    </row>
    <row r="201" spans="1:8">
      <c r="A201" s="17" t="s">
        <v>431</v>
      </c>
      <c r="B201" s="49" t="s">
        <v>419</v>
      </c>
      <c r="C201" s="93">
        <f>+C202</f>
        <v>0</v>
      </c>
      <c r="D201" s="93">
        <f t="shared" ref="D201:H203" si="82">+D202</f>
        <v>23212000</v>
      </c>
      <c r="E201" s="93">
        <f t="shared" si="82"/>
        <v>23212000</v>
      </c>
      <c r="F201" s="93">
        <f t="shared" si="82"/>
        <v>0</v>
      </c>
      <c r="G201" s="93">
        <f t="shared" si="82"/>
        <v>7634103</v>
      </c>
      <c r="H201" s="93">
        <f t="shared" si="82"/>
        <v>4880576</v>
      </c>
    </row>
    <row r="202" spans="1:8" ht="16.5" customHeight="1">
      <c r="A202" s="17" t="s">
        <v>433</v>
      </c>
      <c r="B202" s="49" t="s">
        <v>189</v>
      </c>
      <c r="C202" s="93">
        <f>+C203</f>
        <v>0</v>
      </c>
      <c r="D202" s="93">
        <f t="shared" si="82"/>
        <v>23212000</v>
      </c>
      <c r="E202" s="93">
        <f t="shared" si="82"/>
        <v>23212000</v>
      </c>
      <c r="F202" s="93">
        <f t="shared" si="82"/>
        <v>0</v>
      </c>
      <c r="G202" s="93">
        <f t="shared" si="82"/>
        <v>7634103</v>
      </c>
      <c r="H202" s="93">
        <f t="shared" si="82"/>
        <v>4880576</v>
      </c>
    </row>
    <row r="203" spans="1:8" ht="16.5" customHeight="1">
      <c r="A203" s="17" t="s">
        <v>435</v>
      </c>
      <c r="B203" s="20" t="s">
        <v>420</v>
      </c>
      <c r="C203" s="93">
        <f>+C204</f>
        <v>0</v>
      </c>
      <c r="D203" s="93">
        <f t="shared" si="82"/>
        <v>23212000</v>
      </c>
      <c r="E203" s="93">
        <f t="shared" si="82"/>
        <v>23212000</v>
      </c>
      <c r="F203" s="93">
        <f t="shared" si="82"/>
        <v>0</v>
      </c>
      <c r="G203" s="93">
        <f t="shared" si="82"/>
        <v>7634103</v>
      </c>
      <c r="H203" s="93">
        <f t="shared" si="82"/>
        <v>4880576</v>
      </c>
    </row>
    <row r="204" spans="1:8" ht="16.5" customHeight="1">
      <c r="A204" s="22" t="s">
        <v>437</v>
      </c>
      <c r="B204" s="49" t="s">
        <v>422</v>
      </c>
      <c r="C204" s="88">
        <f t="shared" ref="C204:H204" si="83">C205</f>
        <v>0</v>
      </c>
      <c r="D204" s="88">
        <f t="shared" si="83"/>
        <v>23212000</v>
      </c>
      <c r="E204" s="88">
        <f t="shared" si="83"/>
        <v>23212000</v>
      </c>
      <c r="F204" s="88">
        <f t="shared" si="83"/>
        <v>0</v>
      </c>
      <c r="G204" s="88">
        <f t="shared" si="83"/>
        <v>7634103</v>
      </c>
      <c r="H204" s="88">
        <f t="shared" si="83"/>
        <v>4880576</v>
      </c>
    </row>
    <row r="205" spans="1:8" ht="16.5" customHeight="1">
      <c r="A205" s="22" t="s">
        <v>439</v>
      </c>
      <c r="B205" s="49" t="s">
        <v>424</v>
      </c>
      <c r="C205" s="88">
        <f t="shared" ref="C205:H205" si="84">C207+C208+C209</f>
        <v>0</v>
      </c>
      <c r="D205" s="88">
        <f t="shared" si="84"/>
        <v>23212000</v>
      </c>
      <c r="E205" s="88">
        <f t="shared" si="84"/>
        <v>23212000</v>
      </c>
      <c r="F205" s="88">
        <f t="shared" si="84"/>
        <v>0</v>
      </c>
      <c r="G205" s="88">
        <f t="shared" si="84"/>
        <v>7634103</v>
      </c>
      <c r="H205" s="88">
        <f t="shared" si="84"/>
        <v>4880576</v>
      </c>
    </row>
    <row r="206" spans="1:8" ht="16.5" customHeight="1">
      <c r="A206" s="17" t="s">
        <v>441</v>
      </c>
      <c r="B206" s="49" t="s">
        <v>425</v>
      </c>
      <c r="C206" s="88">
        <f t="shared" ref="C206:H206" si="85">C207</f>
        <v>0</v>
      </c>
      <c r="D206" s="88">
        <f t="shared" si="85"/>
        <v>17243000</v>
      </c>
      <c r="E206" s="88">
        <f t="shared" si="85"/>
        <v>17243000</v>
      </c>
      <c r="F206" s="88">
        <f t="shared" si="85"/>
        <v>0</v>
      </c>
      <c r="G206" s="88">
        <f t="shared" si="85"/>
        <v>5666103</v>
      </c>
      <c r="H206" s="88">
        <f t="shared" si="85"/>
        <v>3622576</v>
      </c>
    </row>
    <row r="207" spans="1:8" ht="16.5" customHeight="1">
      <c r="A207" s="22" t="s">
        <v>443</v>
      </c>
      <c r="B207" s="50" t="s">
        <v>426</v>
      </c>
      <c r="C207" s="89"/>
      <c r="D207" s="90">
        <v>17243000</v>
      </c>
      <c r="E207" s="90">
        <v>17243000</v>
      </c>
      <c r="F207" s="90"/>
      <c r="G207" s="45">
        <v>5666103</v>
      </c>
      <c r="H207" s="45">
        <v>3622576</v>
      </c>
    </row>
    <row r="208" spans="1:8" ht="16.5" customHeight="1">
      <c r="A208" s="22" t="s">
        <v>444</v>
      </c>
      <c r="B208" s="50" t="s">
        <v>427</v>
      </c>
      <c r="C208" s="89"/>
      <c r="D208" s="90">
        <v>5969000</v>
      </c>
      <c r="E208" s="90">
        <v>5969000</v>
      </c>
      <c r="F208" s="90"/>
      <c r="G208" s="45">
        <v>1968000</v>
      </c>
      <c r="H208" s="45">
        <v>1258000</v>
      </c>
    </row>
    <row r="209" spans="1:8" ht="16.5" customHeight="1">
      <c r="A209" s="22"/>
      <c r="B209" s="28" t="s">
        <v>428</v>
      </c>
      <c r="C209" s="89"/>
      <c r="D209" s="90"/>
      <c r="E209" s="90"/>
      <c r="F209" s="90"/>
      <c r="G209" s="45"/>
      <c r="H209" s="45"/>
    </row>
    <row r="210" spans="1:8"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c r="A212" s="22" t="s">
        <v>447</v>
      </c>
      <c r="B212" s="51" t="s">
        <v>432</v>
      </c>
      <c r="C212" s="86"/>
      <c r="D212" s="90"/>
      <c r="E212" s="90"/>
      <c r="F212" s="90"/>
      <c r="G212" s="86"/>
      <c r="H212" s="86"/>
    </row>
    <row r="213" spans="1:8">
      <c r="A213" s="22" t="s">
        <v>448</v>
      </c>
      <c r="B213" s="51" t="s">
        <v>434</v>
      </c>
      <c r="C213" s="86"/>
      <c r="D213" s="90"/>
      <c r="E213" s="90"/>
      <c r="F213" s="90"/>
      <c r="G213" s="86"/>
      <c r="H213" s="86"/>
    </row>
    <row r="214" spans="1:8">
      <c r="A214" s="22" t="s">
        <v>449</v>
      </c>
      <c r="B214" s="51" t="s">
        <v>436</v>
      </c>
      <c r="C214" s="86"/>
      <c r="D214" s="90"/>
      <c r="E214" s="90"/>
      <c r="F214" s="90"/>
      <c r="G214" s="86"/>
      <c r="H214" s="86"/>
    </row>
    <row r="215" spans="1:8">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c r="A216" s="22" t="s">
        <v>451</v>
      </c>
      <c r="B216" s="52" t="s">
        <v>440</v>
      </c>
      <c r="C216" s="45"/>
      <c r="D216" s="90"/>
      <c r="E216" s="90"/>
      <c r="F216" s="90"/>
      <c r="G216" s="45"/>
      <c r="H216" s="45"/>
    </row>
    <row r="217" spans="1:8">
      <c r="A217" s="22" t="s">
        <v>453</v>
      </c>
      <c r="B217" s="52" t="s">
        <v>442</v>
      </c>
      <c r="C217" s="45"/>
      <c r="D217" s="90"/>
      <c r="E217" s="90"/>
      <c r="F217" s="90"/>
      <c r="G217" s="45"/>
      <c r="H217" s="45"/>
    </row>
    <row r="218" spans="1:8">
      <c r="A218" s="22" t="s">
        <v>455</v>
      </c>
      <c r="B218" s="52" t="s">
        <v>436</v>
      </c>
      <c r="C218" s="45"/>
      <c r="D218" s="90"/>
      <c r="E218" s="90"/>
      <c r="F218" s="90"/>
      <c r="G218" s="45"/>
      <c r="H218" s="45"/>
    </row>
    <row r="219" spans="1:8">
      <c r="A219" s="22" t="s">
        <v>456</v>
      </c>
      <c r="B219" s="51" t="s">
        <v>445</v>
      </c>
      <c r="C219" s="86">
        <f>C220</f>
        <v>0</v>
      </c>
      <c r="D219" s="86">
        <f t="shared" ref="D219:H220" si="91">D220</f>
        <v>0</v>
      </c>
      <c r="E219" s="86">
        <f t="shared" si="91"/>
        <v>0</v>
      </c>
      <c r="F219" s="86">
        <f t="shared" si="91"/>
        <v>0</v>
      </c>
      <c r="G219" s="86">
        <f t="shared" si="91"/>
        <v>0</v>
      </c>
      <c r="H219" s="86">
        <f t="shared" si="91"/>
        <v>0</v>
      </c>
    </row>
    <row r="220" spans="1:8">
      <c r="A220" s="22" t="s">
        <v>457</v>
      </c>
      <c r="B220" s="51" t="s">
        <v>189</v>
      </c>
      <c r="C220" s="86">
        <f>C221</f>
        <v>0</v>
      </c>
      <c r="D220" s="86">
        <f t="shared" si="91"/>
        <v>0</v>
      </c>
      <c r="E220" s="86">
        <f t="shared" si="91"/>
        <v>0</v>
      </c>
      <c r="F220" s="86">
        <f t="shared" si="91"/>
        <v>0</v>
      </c>
      <c r="G220" s="86">
        <f t="shared" si="91"/>
        <v>0</v>
      </c>
      <c r="H220" s="86">
        <f t="shared" si="91"/>
        <v>0</v>
      </c>
    </row>
    <row r="221" spans="1:8"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c r="A223" s="22" t="s">
        <v>460</v>
      </c>
      <c r="B223" s="51" t="s">
        <v>189</v>
      </c>
      <c r="C223" s="86">
        <f t="shared" si="94"/>
        <v>0</v>
      </c>
      <c r="D223" s="86">
        <f t="shared" si="95"/>
        <v>0</v>
      </c>
      <c r="E223" s="86">
        <f t="shared" si="95"/>
        <v>0</v>
      </c>
      <c r="F223" s="86">
        <f t="shared" si="95"/>
        <v>0</v>
      </c>
      <c r="G223" s="86">
        <f t="shared" si="95"/>
        <v>0</v>
      </c>
      <c r="H223" s="86">
        <f t="shared" si="95"/>
        <v>0</v>
      </c>
    </row>
    <row r="224" spans="1:8" ht="30">
      <c r="A224" s="22" t="s">
        <v>461</v>
      </c>
      <c r="B224" s="52" t="s">
        <v>195</v>
      </c>
      <c r="C224" s="86">
        <f t="shared" si="94"/>
        <v>0</v>
      </c>
      <c r="D224" s="86">
        <f t="shared" si="95"/>
        <v>0</v>
      </c>
      <c r="E224" s="86">
        <f t="shared" si="95"/>
        <v>0</v>
      </c>
      <c r="F224" s="86">
        <f t="shared" si="95"/>
        <v>0</v>
      </c>
      <c r="G224" s="86">
        <f t="shared" si="95"/>
        <v>0</v>
      </c>
      <c r="H224" s="86">
        <f t="shared" si="95"/>
        <v>0</v>
      </c>
    </row>
    <row r="225" spans="1:8">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c r="A226" s="22" t="s">
        <v>463</v>
      </c>
      <c r="B226" s="51" t="s">
        <v>442</v>
      </c>
      <c r="C226" s="86">
        <f t="shared" si="94"/>
        <v>0</v>
      </c>
      <c r="D226" s="86">
        <f t="shared" si="96"/>
        <v>0</v>
      </c>
      <c r="E226" s="86">
        <f t="shared" si="96"/>
        <v>0</v>
      </c>
      <c r="F226" s="86">
        <f t="shared" si="96"/>
        <v>0</v>
      </c>
      <c r="G226" s="86">
        <f t="shared" si="96"/>
        <v>0</v>
      </c>
      <c r="H226" s="86">
        <f t="shared" si="96"/>
        <v>0</v>
      </c>
    </row>
    <row r="227" spans="1:8">
      <c r="A227" s="22" t="s">
        <v>464</v>
      </c>
      <c r="B227" s="51" t="s">
        <v>452</v>
      </c>
      <c r="C227" s="86">
        <f t="shared" si="94"/>
        <v>0</v>
      </c>
      <c r="D227" s="86">
        <f t="shared" si="96"/>
        <v>0</v>
      </c>
      <c r="E227" s="86">
        <f t="shared" si="96"/>
        <v>0</v>
      </c>
      <c r="F227" s="86">
        <f t="shared" si="96"/>
        <v>0</v>
      </c>
      <c r="G227" s="86">
        <f t="shared" si="96"/>
        <v>0</v>
      </c>
      <c r="H227" s="86">
        <f t="shared" si="96"/>
        <v>0</v>
      </c>
    </row>
    <row r="228" spans="1:8">
      <c r="A228" s="22" t="s">
        <v>465</v>
      </c>
      <c r="B228" s="52" t="s">
        <v>454</v>
      </c>
      <c r="C228" s="45"/>
      <c r="D228" s="90"/>
      <c r="E228" s="90"/>
      <c r="F228" s="90"/>
      <c r="G228" s="45"/>
      <c r="H228" s="45"/>
    </row>
    <row r="230" spans="1:8">
      <c r="B230" s="103" t="s">
        <v>507</v>
      </c>
      <c r="E230" s="5" t="s">
        <v>509</v>
      </c>
      <c r="F230" s="5"/>
    </row>
    <row r="231" spans="1:8">
      <c r="B231" s="103" t="s">
        <v>508</v>
      </c>
      <c r="E231" s="5" t="s">
        <v>510</v>
      </c>
      <c r="F231" s="5"/>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2022-02-16T09:04:40Z</cp:lastPrinted>
  <dcterms:created xsi:type="dcterms:W3CDTF">2020-08-07T11:14:11Z</dcterms:created>
  <dcterms:modified xsi:type="dcterms:W3CDTF">2022-03-14T11:41:32Z</dcterms:modified>
</cp:coreProperties>
</file>