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320" windowHeight="11640"/>
  </bookViews>
  <sheets>
    <sheet name="venituri" sheetId="1" r:id="rId1"/>
    <sheet name="cheltuieli" sheetId="2" r:id="rId2"/>
  </sheets>
  <definedNames>
    <definedName name="_xlnm.Database">#REF!</definedName>
    <definedName name="_xlnm.Print_Area" localSheetId="1">cheltuieli!$A$1:$AA$294</definedName>
    <definedName name="_xlnm.Print_Area" localSheetId="0">venituri!$A$1:$F$119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146" i="2"/>
  <c r="G225"/>
  <c r="G182"/>
  <c r="G181"/>
  <c r="G170"/>
  <c r="D288" l="1"/>
  <c r="D287" s="1"/>
  <c r="D286" s="1"/>
  <c r="D285" s="1"/>
  <c r="E288"/>
  <c r="E287" s="1"/>
  <c r="E286" s="1"/>
  <c r="E285" s="1"/>
  <c r="F288"/>
  <c r="F287" s="1"/>
  <c r="F286" s="1"/>
  <c r="F285" s="1"/>
  <c r="G288"/>
  <c r="G287" s="1"/>
  <c r="G286" s="1"/>
  <c r="G285" s="1"/>
  <c r="H288"/>
  <c r="H287" s="1"/>
  <c r="H286" s="1"/>
  <c r="H285" s="1"/>
  <c r="D276"/>
  <c r="E276"/>
  <c r="F276"/>
  <c r="G276"/>
  <c r="H276"/>
  <c r="D272"/>
  <c r="E272"/>
  <c r="E271" s="1"/>
  <c r="E14" s="1"/>
  <c r="F272"/>
  <c r="G272"/>
  <c r="H272"/>
  <c r="H271" s="1"/>
  <c r="H14" s="1"/>
  <c r="D266"/>
  <c r="D265" s="1"/>
  <c r="D264" s="1"/>
  <c r="E266"/>
  <c r="E265" s="1"/>
  <c r="E264" s="1"/>
  <c r="F266"/>
  <c r="F265" s="1"/>
  <c r="F264" s="1"/>
  <c r="G266"/>
  <c r="G265" s="1"/>
  <c r="G264" s="1"/>
  <c r="H266"/>
  <c r="H265" s="1"/>
  <c r="H264" s="1"/>
  <c r="D267"/>
  <c r="E267"/>
  <c r="F267"/>
  <c r="G267"/>
  <c r="H267"/>
  <c r="D257"/>
  <c r="D253" s="1"/>
  <c r="D252" s="1"/>
  <c r="D251" s="1"/>
  <c r="D12" s="1"/>
  <c r="E257"/>
  <c r="E253" s="1"/>
  <c r="E252" s="1"/>
  <c r="E251" s="1"/>
  <c r="E12" s="1"/>
  <c r="F257"/>
  <c r="F253" s="1"/>
  <c r="F252" s="1"/>
  <c r="F251" s="1"/>
  <c r="F12" s="1"/>
  <c r="G257"/>
  <c r="G253" s="1"/>
  <c r="G252" s="1"/>
  <c r="G251" s="1"/>
  <c r="G12" s="1"/>
  <c r="H257"/>
  <c r="H253" s="1"/>
  <c r="H252" s="1"/>
  <c r="H251" s="1"/>
  <c r="H12" s="1"/>
  <c r="D250"/>
  <c r="E250"/>
  <c r="E18" s="1"/>
  <c r="F250"/>
  <c r="G250"/>
  <c r="G18" s="1"/>
  <c r="H250"/>
  <c r="H18" s="1"/>
  <c r="D240"/>
  <c r="E240"/>
  <c r="F240"/>
  <c r="G240"/>
  <c r="H240"/>
  <c r="D235"/>
  <c r="E235"/>
  <c r="F235"/>
  <c r="G235"/>
  <c r="H235"/>
  <c r="D232"/>
  <c r="E232"/>
  <c r="F232"/>
  <c r="G232"/>
  <c r="H232"/>
  <c r="D229"/>
  <c r="E229"/>
  <c r="F229"/>
  <c r="G229"/>
  <c r="H229"/>
  <c r="F222"/>
  <c r="G223"/>
  <c r="H223"/>
  <c r="D217"/>
  <c r="E217"/>
  <c r="F217"/>
  <c r="G217"/>
  <c r="H217"/>
  <c r="D212"/>
  <c r="E212"/>
  <c r="F212"/>
  <c r="G212"/>
  <c r="H212"/>
  <c r="D206"/>
  <c r="D200" s="1"/>
  <c r="E206"/>
  <c r="F206"/>
  <c r="G206"/>
  <c r="H206"/>
  <c r="H200" s="1"/>
  <c r="D203"/>
  <c r="E203"/>
  <c r="F203"/>
  <c r="G203"/>
  <c r="H203"/>
  <c r="E200"/>
  <c r="D195"/>
  <c r="E195"/>
  <c r="F195"/>
  <c r="G195"/>
  <c r="H195"/>
  <c r="D190"/>
  <c r="E190"/>
  <c r="F190"/>
  <c r="G190"/>
  <c r="H190"/>
  <c r="F179"/>
  <c r="D179"/>
  <c r="E179"/>
  <c r="G180"/>
  <c r="H180"/>
  <c r="D174"/>
  <c r="E174"/>
  <c r="F174"/>
  <c r="G174"/>
  <c r="H174"/>
  <c r="D170"/>
  <c r="E170"/>
  <c r="F170"/>
  <c r="H170"/>
  <c r="D165"/>
  <c r="E165"/>
  <c r="F165"/>
  <c r="G165"/>
  <c r="H165"/>
  <c r="D161"/>
  <c r="D160" s="1"/>
  <c r="E161"/>
  <c r="E160" s="1"/>
  <c r="F161"/>
  <c r="G161"/>
  <c r="H161"/>
  <c r="H160" s="1"/>
  <c r="D155"/>
  <c r="E155"/>
  <c r="F155"/>
  <c r="G155"/>
  <c r="H155"/>
  <c r="D149"/>
  <c r="E149"/>
  <c r="F149"/>
  <c r="G149"/>
  <c r="H149"/>
  <c r="D146"/>
  <c r="E146"/>
  <c r="F146"/>
  <c r="G146"/>
  <c r="D143"/>
  <c r="E143"/>
  <c r="F143"/>
  <c r="G143"/>
  <c r="H143"/>
  <c r="D138"/>
  <c r="E138"/>
  <c r="F138"/>
  <c r="G138"/>
  <c r="H138"/>
  <c r="D132"/>
  <c r="E132"/>
  <c r="F132"/>
  <c r="G132"/>
  <c r="G131" s="1"/>
  <c r="H132"/>
  <c r="D128"/>
  <c r="E128"/>
  <c r="F128"/>
  <c r="G128"/>
  <c r="H128"/>
  <c r="D125"/>
  <c r="E125"/>
  <c r="F125"/>
  <c r="G125"/>
  <c r="H125"/>
  <c r="D122"/>
  <c r="E122"/>
  <c r="F122"/>
  <c r="G122"/>
  <c r="H122"/>
  <c r="D119"/>
  <c r="E119"/>
  <c r="F119"/>
  <c r="G119"/>
  <c r="H119"/>
  <c r="D116"/>
  <c r="E116"/>
  <c r="F116"/>
  <c r="G116"/>
  <c r="H116"/>
  <c r="D113"/>
  <c r="E113"/>
  <c r="F113"/>
  <c r="G113"/>
  <c r="H113"/>
  <c r="D110"/>
  <c r="E110"/>
  <c r="F110"/>
  <c r="G110"/>
  <c r="H110"/>
  <c r="D107"/>
  <c r="E107"/>
  <c r="F107"/>
  <c r="G107"/>
  <c r="H107"/>
  <c r="H98"/>
  <c r="H97" s="1"/>
  <c r="D98"/>
  <c r="D97" s="1"/>
  <c r="E98"/>
  <c r="E97" s="1"/>
  <c r="F98"/>
  <c r="F97" s="1"/>
  <c r="G98"/>
  <c r="G97" s="1"/>
  <c r="D94"/>
  <c r="E94"/>
  <c r="F94"/>
  <c r="G94"/>
  <c r="H94"/>
  <c r="D79"/>
  <c r="D78" s="1"/>
  <c r="D77" s="1"/>
  <c r="D16" s="1"/>
  <c r="E79"/>
  <c r="E78" s="1"/>
  <c r="F79"/>
  <c r="F78" s="1"/>
  <c r="G79"/>
  <c r="G78" s="1"/>
  <c r="H79"/>
  <c r="H78" s="1"/>
  <c r="D74"/>
  <c r="D15" s="1"/>
  <c r="E74"/>
  <c r="E15" s="1"/>
  <c r="F74"/>
  <c r="G74"/>
  <c r="G15" s="1"/>
  <c r="H74"/>
  <c r="H15" s="1"/>
  <c r="D72"/>
  <c r="D71" s="1"/>
  <c r="D11" s="1"/>
  <c r="E72"/>
  <c r="E71" s="1"/>
  <c r="E11" s="1"/>
  <c r="F72"/>
  <c r="F71" s="1"/>
  <c r="F11" s="1"/>
  <c r="G72"/>
  <c r="G71" s="1"/>
  <c r="G11" s="1"/>
  <c r="H72"/>
  <c r="H71" s="1"/>
  <c r="H11" s="1"/>
  <c r="D68"/>
  <c r="E68"/>
  <c r="F68"/>
  <c r="G68"/>
  <c r="H68"/>
  <c r="D60"/>
  <c r="E60"/>
  <c r="F60"/>
  <c r="G60"/>
  <c r="H60"/>
  <c r="D58"/>
  <c r="E58"/>
  <c r="F58"/>
  <c r="G58"/>
  <c r="H58"/>
  <c r="D36"/>
  <c r="E36"/>
  <c r="F36"/>
  <c r="G36"/>
  <c r="H36"/>
  <c r="D34"/>
  <c r="E34"/>
  <c r="F34"/>
  <c r="G34"/>
  <c r="H34"/>
  <c r="F15"/>
  <c r="D18"/>
  <c r="F18"/>
  <c r="D24"/>
  <c r="E24"/>
  <c r="F24"/>
  <c r="G24"/>
  <c r="H24"/>
  <c r="C232"/>
  <c r="C223"/>
  <c r="C212"/>
  <c r="C190"/>
  <c r="C180"/>
  <c r="C179" s="1"/>
  <c r="C138"/>
  <c r="C36"/>
  <c r="C110" i="1"/>
  <c r="D110"/>
  <c r="E110"/>
  <c r="F110"/>
  <c r="C108"/>
  <c r="C107" s="1"/>
  <c r="C106" s="1"/>
  <c r="D108"/>
  <c r="D107" s="1"/>
  <c r="D106" s="1"/>
  <c r="E108"/>
  <c r="E107" s="1"/>
  <c r="E106" s="1"/>
  <c r="F108"/>
  <c r="F107" s="1"/>
  <c r="F106" s="1"/>
  <c r="C103"/>
  <c r="D103"/>
  <c r="E103"/>
  <c r="F103"/>
  <c r="C99"/>
  <c r="D99"/>
  <c r="E99"/>
  <c r="F99"/>
  <c r="C96"/>
  <c r="C95" s="1"/>
  <c r="D96"/>
  <c r="D95" s="1"/>
  <c r="E96"/>
  <c r="E95" s="1"/>
  <c r="F96"/>
  <c r="F95" s="1"/>
  <c r="C93"/>
  <c r="D93"/>
  <c r="E93"/>
  <c r="F93"/>
  <c r="C91"/>
  <c r="C90" s="1"/>
  <c r="D91"/>
  <c r="D90" s="1"/>
  <c r="E91"/>
  <c r="E90" s="1"/>
  <c r="F91"/>
  <c r="F90" s="1"/>
  <c r="C81"/>
  <c r="D81"/>
  <c r="E81"/>
  <c r="F81"/>
  <c r="C68"/>
  <c r="C67" s="1"/>
  <c r="C66" s="1"/>
  <c r="D68"/>
  <c r="D67" s="1"/>
  <c r="D66" s="1"/>
  <c r="E68"/>
  <c r="E67" s="1"/>
  <c r="E66" s="1"/>
  <c r="F68"/>
  <c r="C64"/>
  <c r="D64"/>
  <c r="E64"/>
  <c r="F64"/>
  <c r="C59"/>
  <c r="C58" s="1"/>
  <c r="D59"/>
  <c r="D58" s="1"/>
  <c r="E59"/>
  <c r="E58" s="1"/>
  <c r="F59"/>
  <c r="F58" s="1"/>
  <c r="C56"/>
  <c r="D56"/>
  <c r="E56"/>
  <c r="F56"/>
  <c r="C54"/>
  <c r="C53" s="1"/>
  <c r="D54"/>
  <c r="D53" s="1"/>
  <c r="E54"/>
  <c r="E53" s="1"/>
  <c r="F54"/>
  <c r="F53" s="1"/>
  <c r="C28"/>
  <c r="D28"/>
  <c r="E29"/>
  <c r="E28" s="1"/>
  <c r="F29"/>
  <c r="F28" s="1"/>
  <c r="C24"/>
  <c r="D24"/>
  <c r="E24"/>
  <c r="F24"/>
  <c r="C15"/>
  <c r="D15"/>
  <c r="E16"/>
  <c r="F16"/>
  <c r="C9"/>
  <c r="D9"/>
  <c r="E9"/>
  <c r="F9"/>
  <c r="C288" i="2"/>
  <c r="C287" s="1"/>
  <c r="C286" s="1"/>
  <c r="C285" s="1"/>
  <c r="C276"/>
  <c r="C272"/>
  <c r="C267"/>
  <c r="C266"/>
  <c r="C265" s="1"/>
  <c r="C264" s="1"/>
  <c r="C263" s="1"/>
  <c r="C262" s="1"/>
  <c r="C257"/>
  <c r="C253" s="1"/>
  <c r="C252" s="1"/>
  <c r="C250"/>
  <c r="C18" s="1"/>
  <c r="C240"/>
  <c r="C235"/>
  <c r="C229"/>
  <c r="C217"/>
  <c r="C206"/>
  <c r="C203"/>
  <c r="C195"/>
  <c r="C174"/>
  <c r="C170"/>
  <c r="C165"/>
  <c r="C161"/>
  <c r="C155"/>
  <c r="C149"/>
  <c r="C146"/>
  <c r="C143"/>
  <c r="C132"/>
  <c r="C128"/>
  <c r="C125"/>
  <c r="C122"/>
  <c r="C119"/>
  <c r="C116"/>
  <c r="C113"/>
  <c r="C110"/>
  <c r="C107"/>
  <c r="C98"/>
  <c r="C97" s="1"/>
  <c r="C94"/>
  <c r="C79"/>
  <c r="C78" s="1"/>
  <c r="C77" s="1"/>
  <c r="C16" s="1"/>
  <c r="C74"/>
  <c r="C15" s="1"/>
  <c r="C72"/>
  <c r="C71" s="1"/>
  <c r="C11" s="1"/>
  <c r="C68"/>
  <c r="C60"/>
  <c r="C58"/>
  <c r="C34"/>
  <c r="C24"/>
  <c r="D271" l="1"/>
  <c r="D14" s="1"/>
  <c r="E15" i="1"/>
  <c r="G160" i="2"/>
  <c r="H179"/>
  <c r="H178" s="1"/>
  <c r="G179"/>
  <c r="F271"/>
  <c r="F14" s="1"/>
  <c r="F200"/>
  <c r="F178" s="1"/>
  <c r="C222"/>
  <c r="H131"/>
  <c r="H106" s="1"/>
  <c r="D131"/>
  <c r="D106" s="1"/>
  <c r="F160"/>
  <c r="F142" s="1"/>
  <c r="G271"/>
  <c r="G14" s="1"/>
  <c r="F67" i="1"/>
  <c r="F66" s="1"/>
  <c r="F15"/>
  <c r="F14" s="1"/>
  <c r="E131" i="2"/>
  <c r="E106" s="1"/>
  <c r="F23"/>
  <c r="F9" s="1"/>
  <c r="G282"/>
  <c r="G281" s="1"/>
  <c r="G280" s="1"/>
  <c r="G284"/>
  <c r="G283" s="1"/>
  <c r="H284"/>
  <c r="H283" s="1"/>
  <c r="H282"/>
  <c r="H281" s="1"/>
  <c r="H280" s="1"/>
  <c r="F282"/>
  <c r="F281" s="1"/>
  <c r="F280" s="1"/>
  <c r="F284"/>
  <c r="F283" s="1"/>
  <c r="E284"/>
  <c r="E283" s="1"/>
  <c r="E282"/>
  <c r="E281" s="1"/>
  <c r="E280" s="1"/>
  <c r="D284"/>
  <c r="D283" s="1"/>
  <c r="D282"/>
  <c r="D281" s="1"/>
  <c r="D280" s="1"/>
  <c r="E263"/>
  <c r="E262" s="1"/>
  <c r="E13"/>
  <c r="G263"/>
  <c r="G262" s="1"/>
  <c r="G13"/>
  <c r="H263"/>
  <c r="H262" s="1"/>
  <c r="H13"/>
  <c r="F13"/>
  <c r="F263"/>
  <c r="F262" s="1"/>
  <c r="D263"/>
  <c r="D262" s="1"/>
  <c r="D13"/>
  <c r="F221"/>
  <c r="E222"/>
  <c r="E221" s="1"/>
  <c r="H222"/>
  <c r="H221" s="1"/>
  <c r="D222"/>
  <c r="D221" s="1"/>
  <c r="G222"/>
  <c r="G221" s="1"/>
  <c r="D178"/>
  <c r="G200"/>
  <c r="E178"/>
  <c r="G142"/>
  <c r="H77"/>
  <c r="H16" s="1"/>
  <c r="H17"/>
  <c r="F77"/>
  <c r="F16" s="1"/>
  <c r="F17"/>
  <c r="E90"/>
  <c r="D90"/>
  <c r="F131"/>
  <c r="F106" s="1"/>
  <c r="H23"/>
  <c r="H9" s="1"/>
  <c r="D23"/>
  <c r="D9" s="1"/>
  <c r="D17"/>
  <c r="H90"/>
  <c r="H142"/>
  <c r="D142"/>
  <c r="E142"/>
  <c r="G106"/>
  <c r="G90"/>
  <c r="F90"/>
  <c r="G17"/>
  <c r="G77"/>
  <c r="G16" s="1"/>
  <c r="E77"/>
  <c r="E16" s="1"/>
  <c r="E17"/>
  <c r="E23"/>
  <c r="G23"/>
  <c r="G9" s="1"/>
  <c r="C102" i="1"/>
  <c r="F102"/>
  <c r="E102"/>
  <c r="D102"/>
  <c r="C200" i="2"/>
  <c r="C178" s="1"/>
  <c r="C131"/>
  <c r="C106" s="1"/>
  <c r="C271"/>
  <c r="C14" s="1"/>
  <c r="C160"/>
  <c r="C142" s="1"/>
  <c r="C13"/>
  <c r="C251"/>
  <c r="C12" s="1"/>
  <c r="C284"/>
  <c r="C283" s="1"/>
  <c r="C282"/>
  <c r="C281" s="1"/>
  <c r="C280" s="1"/>
  <c r="C23"/>
  <c r="C9" s="1"/>
  <c r="C90"/>
  <c r="C221"/>
  <c r="F52" i="1"/>
  <c r="E52"/>
  <c r="D52"/>
  <c r="C52"/>
  <c r="E14"/>
  <c r="D14"/>
  <c r="C14"/>
  <c r="C17" i="2"/>
  <c r="G178" l="1"/>
  <c r="F8" i="1"/>
  <c r="F7" s="1"/>
  <c r="E8"/>
  <c r="E7" s="1"/>
  <c r="D89" i="2"/>
  <c r="D88" s="1"/>
  <c r="D52" s="1"/>
  <c r="D44" s="1"/>
  <c r="D43" s="1"/>
  <c r="D22" s="1"/>
  <c r="D21" s="1"/>
  <c r="D8" i="1"/>
  <c r="D7" s="1"/>
  <c r="H89" i="2"/>
  <c r="H88" s="1"/>
  <c r="F89"/>
  <c r="F88" s="1"/>
  <c r="F52" s="1"/>
  <c r="F44" s="1"/>
  <c r="F43" s="1"/>
  <c r="F10" s="1"/>
  <c r="F20" s="1"/>
  <c r="F19" s="1"/>
  <c r="E89"/>
  <c r="E88" s="1"/>
  <c r="E52" s="1"/>
  <c r="E44" s="1"/>
  <c r="E43" s="1"/>
  <c r="E10" s="1"/>
  <c r="G89"/>
  <c r="E9"/>
  <c r="C8" i="1"/>
  <c r="C7" s="1"/>
  <c r="C89" i="2"/>
  <c r="C88" s="1"/>
  <c r="C52" s="1"/>
  <c r="C44" s="1"/>
  <c r="C43" s="1"/>
  <c r="C86" s="1"/>
  <c r="H52" l="1"/>
  <c r="G88"/>
  <c r="G52" s="1"/>
  <c r="G44" s="1"/>
  <c r="G43" s="1"/>
  <c r="G86" s="1"/>
  <c r="E8"/>
  <c r="E7" s="1"/>
  <c r="D86"/>
  <c r="D10"/>
  <c r="D20" s="1"/>
  <c r="D19" s="1"/>
  <c r="F8"/>
  <c r="F7" s="1"/>
  <c r="F86"/>
  <c r="E22"/>
  <c r="E21" s="1"/>
  <c r="F22"/>
  <c r="F21" s="1"/>
  <c r="E86"/>
  <c r="E20"/>
  <c r="E19" s="1"/>
  <c r="C10"/>
  <c r="C22"/>
  <c r="C21" s="1"/>
  <c r="H44" l="1"/>
  <c r="G10"/>
  <c r="G8" s="1"/>
  <c r="G7" s="1"/>
  <c r="G22"/>
  <c r="G21" s="1"/>
  <c r="D8"/>
  <c r="D7" s="1"/>
  <c r="C20"/>
  <c r="C19" s="1"/>
  <c r="C8"/>
  <c r="C7" s="1"/>
  <c r="G20" l="1"/>
  <c r="G19" s="1"/>
  <c r="H43"/>
  <c r="H86" l="1"/>
  <c r="H10"/>
  <c r="H22"/>
  <c r="H20" l="1"/>
  <c r="H8"/>
  <c r="H21"/>
  <c r="H7" l="1"/>
  <c r="H19"/>
</calcChain>
</file>

<file path=xl/sharedStrings.xml><?xml version="1.0" encoding="utf-8"?>
<sst xmlns="http://schemas.openxmlformats.org/spreadsheetml/2006/main" count="643" uniqueCount="526">
  <si>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</si>
  <si>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</si>
  <si>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</si>
  <si>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</si>
  <si>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</si>
  <si>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</si>
  <si>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</si>
  <si>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</si>
  <si>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</si>
  <si>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</si>
  <si>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</si>
  <si>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</si>
  <si>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</si>
  <si>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</si>
  <si>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</si>
  <si>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</si>
  <si>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</si>
  <si>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</si>
  <si>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</si>
  <si>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</si>
  <si>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</si>
  <si>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</si>
  <si>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</si>
  <si>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</si>
  <si>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</si>
  <si>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</si>
  <si>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</si>
  <si>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</si>
  <si>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</si>
  <si>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</si>
  <si>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</si>
  <si>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</si>
  <si>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</si>
  <si>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</si>
  <si>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</si>
  <si>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</si>
  <si>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</si>
  <si>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</si>
  <si>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</si>
  <si>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</si>
  <si>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</si>
  <si>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</si>
  <si>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</si>
  <si>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</si>
  <si>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</si>
  <si>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</si>
  <si>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</si>
  <si>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</si>
  <si>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</si>
  <si>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</si>
  <si>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</si>
  <si>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</si>
  <si>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</si>
  <si>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</si>
  <si>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</si>
  <si>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</si>
  <si>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</si>
  <si>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</si>
  <si>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</si>
  <si>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</si>
  <si>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</si>
  <si>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</si>
  <si>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</si>
  <si>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</si>
  <si>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</si>
  <si>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</si>
  <si>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</si>
  <si>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</si>
  <si>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</si>
  <si>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</si>
  <si>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</si>
  <si>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</si>
  <si>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</si>
  <si>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</si>
  <si>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</si>
  <si>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</si>
  <si>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</si>
  <si>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</si>
  <si>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</si>
  <si>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</si>
  <si>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</si>
  <si>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</si>
  <si>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</si>
  <si>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</si>
  <si>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</si>
  <si>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</si>
  <si>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</si>
  <si>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</si>
  <si>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</si>
  <si>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</si>
  <si>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</si>
  <si>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</si>
  <si>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</si>
  <si>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</si>
  <si>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</si>
  <si>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</si>
  <si>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</si>
  <si>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</si>
  <si>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</si>
  <si>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</si>
  <si>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</si>
  <si>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</si>
  <si>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</si>
  <si>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</si>
  <si>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</si>
  <si>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</si>
  <si>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</si>
  <si>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</si>
  <si>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</si>
  <si>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</si>
  <si>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</si>
  <si>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</si>
  <si>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</si>
  <si>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</si>
  <si>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</si>
  <si>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</si>
  <si>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</si>
  <si>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</si>
  <si>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</si>
  <si>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</si>
  <si>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</si>
  <si>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</si>
  <si>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</si>
  <si>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</si>
  <si>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</si>
  <si>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</si>
  <si>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</si>
  <si>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</si>
  <si>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</si>
  <si>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</si>
  <si>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</si>
  <si>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</si>
  <si>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</si>
  <si>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</si>
  <si>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</si>
  <si>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</si>
  <si>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</si>
  <si>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</si>
  <si>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</si>
  <si>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</si>
  <si>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</si>
  <si>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</si>
  <si>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</si>
  <si>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</si>
  <si>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</si>
  <si>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</si>
  <si>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</si>
  <si>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</si>
  <si>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</si>
  <si>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</si>
  <si>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</si>
  <si>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</si>
  <si>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</si>
  <si>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</si>
  <si>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</si>
  <si>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</si>
  <si>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</si>
  <si>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</si>
  <si>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</si>
  <si>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</si>
  <si>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</si>
  <si>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</si>
  <si>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</si>
  <si>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</si>
  <si>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</si>
  <si>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</si>
  <si>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</si>
  <si>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</si>
  <si>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</si>
  <si>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</si>
  <si>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</si>
  <si>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</si>
  <si>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</si>
  <si>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</si>
  <si>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</si>
  <si>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</si>
  <si>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</si>
  <si>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</si>
  <si>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</si>
  <si>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</si>
  <si>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</si>
  <si>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</si>
  <si>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</si>
  <si>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</si>
  <si>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</si>
  <si>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</si>
  <si>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</si>
  <si>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</si>
  <si>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</si>
  <si>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</si>
  <si>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</si>
  <si>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</si>
  <si>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</si>
  <si>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</si>
  <si>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</si>
  <si>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</si>
  <si>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</si>
  <si>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</si>
  <si>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</si>
  <si>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</si>
  <si>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</si>
  <si>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</si>
  <si>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</si>
  <si>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</si>
  <si>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</si>
  <si>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</si>
  <si>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</si>
  <si>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</si>
  <si>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</si>
  <si>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</si>
  <si>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</si>
  <si>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</si>
  <si>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</si>
  <si>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</si>
  <si>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</si>
  <si>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</si>
  <si>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</si>
  <si>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</si>
  <si>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</si>
  <si>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</si>
  <si>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</si>
  <si>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</si>
  <si>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</si>
  <si>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</si>
  <si>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</si>
  <si>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</si>
  <si>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</si>
  <si>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</si>
  <si>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</si>
  <si>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</si>
  <si>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</si>
  <si>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</si>
  <si>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</si>
  <si>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</si>
  <si>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</si>
  <si>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</si>
  <si>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</si>
  <si>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</si>
  <si>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</si>
  <si>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</si>
  <si>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</si>
  <si>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</si>
  <si>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</si>
  <si>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</si>
  <si>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</si>
  <si>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</si>
  <si>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</si>
  <si>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</si>
  <si>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</si>
  <si>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</si>
  <si>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</si>
  <si>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</si>
  <si>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</si>
  <si>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</si>
  <si>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</si>
  <si>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</si>
  <si>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</si>
  <si>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</si>
  <si>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</si>
  <si>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</si>
  <si>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</si>
  <si>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</si>
  <si>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</si>
  <si>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</si>
  <si>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</si>
  <si>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</si>
  <si>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</si>
  <si>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</si>
  <si>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</si>
  <si>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</si>
  <si>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</si>
  <si>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</si>
  <si>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</si>
  <si>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</si>
  <si>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</si>
  <si>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</si>
  <si>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</si>
  <si>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</si>
  <si>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</si>
  <si>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</si>
  <si>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</si>
  <si>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</si>
  <si>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</si>
  <si>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</si>
  <si>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</si>
  <si>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</si>
  <si>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</si>
  <si>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</si>
  <si>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</si>
  <si>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</si>
  <si>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</si>
  <si>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</si>
  <si>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</si>
  <si>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</si>
  <si>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</si>
  <si>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</si>
  <si>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</si>
  <si>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</si>
  <si>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</si>
  <si>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</si>
  <si>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</si>
  <si>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</si>
  <si>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</si>
  <si>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</si>
  <si>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</si>
  <si>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</si>
  <si>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</si>
  <si>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</si>
  <si>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</si>
  <si>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</si>
  <si>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</si>
  <si>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</si>
  <si>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</si>
  <si>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</si>
  <si>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</si>
  <si>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</si>
  <si>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</si>
  <si>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</si>
  <si>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</si>
  <si>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</si>
  <si>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</si>
  <si>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</si>
  <si>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</si>
  <si>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</si>
  <si>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</si>
  <si>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</si>
  <si>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</si>
  <si>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</si>
  <si>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</si>
  <si>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</si>
  <si>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</si>
  <si>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</si>
  <si>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</si>
  <si>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</si>
  <si>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</si>
  <si>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</si>
  <si>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</si>
  <si>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</si>
  <si>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</si>
  <si>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</si>
  <si>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</si>
  <si>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</si>
  <si>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</si>
  <si>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</si>
  <si>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</si>
  <si>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</si>
  <si>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</si>
  <si>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</si>
  <si>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</si>
  <si>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</si>
  <si>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</si>
  <si>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</si>
  <si>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</si>
  <si>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</si>
  <si>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</si>
  <si>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</si>
  <si>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</si>
  <si>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</si>
  <si>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</si>
  <si>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</si>
  <si>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</si>
  <si>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</si>
  <si>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</si>
  <si>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</si>
  <si>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</si>
  <si>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</si>
  <si>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</si>
  <si>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</si>
  <si>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</si>
  <si>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</si>
  <si>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</si>
  <si>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</si>
  <si>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</si>
  <si>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</si>
  <si>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</si>
  <si>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</si>
  <si>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</si>
  <si>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</si>
  <si>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</si>
  <si>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</si>
  <si>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</si>
  <si>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</si>
  <si>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</si>
  <si>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</si>
  <si>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</si>
  <si>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</si>
  <si>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</si>
  <si>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</si>
  <si>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</si>
  <si>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</si>
  <si>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</si>
  <si>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</si>
  <si>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</si>
  <si>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</si>
  <si>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</si>
  <si>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</si>
  <si>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</si>
  <si>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</si>
  <si>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</si>
  <si>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</si>
  <si>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</si>
  <si>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</si>
  <si>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</si>
  <si>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</si>
  <si>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</si>
  <si>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</si>
  <si>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</si>
  <si>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</si>
  <si>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</si>
  <si>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</si>
  <si>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</si>
  <si>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</si>
  <si>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</si>
  <si>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</si>
  <si>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</si>
  <si>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</si>
  <si>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</si>
  <si>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</si>
  <si>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</si>
  <si>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</si>
  <si>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</si>
  <si>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</si>
  <si>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</si>
  <si>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</si>
  <si>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</si>
  <si>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</si>
  <si>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</si>
  <si>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</si>
  <si>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</si>
  <si>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</si>
  <si>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</si>
  <si>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</si>
  <si>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</si>
  <si>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</si>
  <si>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</si>
  <si>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</si>
  <si>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</si>
  <si>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</si>
  <si>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</si>
  <si>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</si>
  <si>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</si>
  <si>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</si>
  <si>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</si>
  <si>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</si>
  <si>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</si>
  <si>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</si>
  <si>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</si>
  <si>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</si>
  <si>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</si>
  <si>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</si>
  <si>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</si>
  <si>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</si>
  <si>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</si>
  <si>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</si>
  <si>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</si>
  <si>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</si>
  <si>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</si>
  <si>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</si>
  <si>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</si>
  <si>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</si>
  <si>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</si>
  <si>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</si>
  <si>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</si>
  <si>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</si>
  <si>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</si>
  <si>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</si>
  <si>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</si>
  <si>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</si>
  <si>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</si>
  <si>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</si>
  <si>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</si>
  <si>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</si>
  <si>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</si>
  <si>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</si>
  <si>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</si>
  <si>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</si>
  <si>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</si>
  <si>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</si>
  <si>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</si>
  <si>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</si>
  <si>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</si>
  <si>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</si>
  <si>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</si>
  <si>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</si>
  <si>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</si>
  <si>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</si>
  <si>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</si>
  <si>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</si>
  <si>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</si>
  <si>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</si>
  <si>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</si>
  <si>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</si>
  <si>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</si>
  <si>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</si>
  <si>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</si>
  <si>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</si>
  <si>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</si>
  <si>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</si>
  <si>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</si>
  <si>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</si>
  <si>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</si>
  <si>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</si>
  <si>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</si>
  <si>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</si>
  <si>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</si>
  <si>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</si>
  <si>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</si>
  <si>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</si>
  <si>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</si>
  <si>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</si>
  <si>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</si>
  <si>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</si>
  <si>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</si>
  <si>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</si>
  <si>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</si>
  <si>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</si>
  <si>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</si>
  <si>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</si>
  <si>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</si>
  <si>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 xml:space="preserve">CONT DE EXECUTIE VENITURI </t>
  </si>
  <si>
    <t xml:space="preserve">CONT DE EXECUTIE CHELTUIELI </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</si>
  <si>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</si>
  <si>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Director General,</t>
  </si>
  <si>
    <t>Director Economic,</t>
  </si>
  <si>
    <t>Ec. Chitariu Mihaela Gabriela</t>
  </si>
  <si>
    <t>Ec. Carp Ioan</t>
  </si>
</sst>
</file>

<file path=xl/styles.xml><?xml version="1.0" encoding="utf-8"?>
<styleSheet xmlns="http://schemas.openxmlformats.org/spreadsheetml/2006/main">
  <numFmts count="2">
    <numFmt numFmtId="164" formatCode="#,##0.0"/>
    <numFmt numFmtId="165" formatCode="#,##0.00_ ;[Red]\-#,##0.00\ "/>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32">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3" fontId="3" fillId="0" borderId="1" xfId="0" applyNumberFormat="1" applyFont="1" applyFill="1" applyBorder="1"/>
    <xf numFmtId="2" fontId="4" fillId="0" borderId="1" xfId="0" applyNumberFormat="1" applyFont="1" applyFill="1" applyBorder="1" applyAlignment="1">
      <alignment wrapText="1"/>
    </xf>
    <xf numFmtId="3" fontId="4" fillId="0" borderId="1" xfId="0" applyNumberFormat="1" applyFont="1" applyFill="1" applyBorder="1"/>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10" fillId="0" borderId="1" xfId="0" applyNumberFormat="1" applyFont="1" applyFill="1" applyBorder="1" applyAlignment="1">
      <alignment horizontal="right"/>
    </xf>
    <xf numFmtId="3" fontId="9" fillId="0" borderId="1" xfId="0" applyNumberFormat="1" applyFont="1" applyFill="1" applyBorder="1"/>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3" fontId="11" fillId="0" borderId="1" xfId="0" applyNumberFormat="1" applyFont="1" applyFill="1" applyBorder="1"/>
    <xf numFmtId="3" fontId="9" fillId="0" borderId="1" xfId="0" applyNumberFormat="1" applyFont="1" applyFill="1" applyBorder="1" applyAlignment="1">
      <alignment vertical="top"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3" fontId="9" fillId="0" borderId="1" xfId="3" applyNumberFormat="1" applyFont="1" applyFill="1" applyBorder="1" applyAlignment="1" applyProtection="1">
      <alignment horizontal="right"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3" fontId="12" fillId="0" borderId="1" xfId="0" applyNumberFormat="1" applyFont="1" applyFill="1" applyBorder="1" applyAlignment="1">
      <alignment horizontal="right"/>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3" fontId="9" fillId="0" borderId="1" xfId="0" applyNumberFormat="1" applyFont="1" applyFill="1" applyBorder="1" applyProtection="1"/>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3" fontId="9" fillId="0" borderId="1" xfId="2" applyNumberFormat="1" applyFont="1" applyFill="1" applyBorder="1" applyAlignment="1">
      <alignment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3" fontId="9" fillId="2" borderId="1" xfId="0" applyNumberFormat="1" applyFont="1" applyFill="1" applyBorder="1"/>
    <xf numFmtId="0" fontId="9" fillId="0" borderId="0" xfId="0" applyFont="1" applyFill="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Q156"/>
  <sheetViews>
    <sheetView tabSelected="1" zoomScaleNormal="100" workbookViewId="0">
      <pane xSplit="3" ySplit="6" topLeftCell="D25" activePane="bottomRight" state="frozen"/>
      <selection activeCell="B2" sqref="B2"/>
      <selection pane="topRight" activeCell="B2" sqref="B2"/>
      <selection pane="bottomLeft" activeCell="B2" sqref="B2"/>
      <selection pane="bottomRight" activeCell="F50" sqref="F50"/>
    </sheetView>
  </sheetViews>
  <sheetFormatPr defaultRowHeight="12.75"/>
  <cols>
    <col min="1" max="1" width="11" style="40" customWidth="1"/>
    <col min="2" max="2" width="59.5703125" style="11" customWidth="1"/>
    <col min="3" max="3" width="15" style="41" customWidth="1"/>
    <col min="4" max="4" width="13.7109375" style="41" customWidth="1"/>
    <col min="5" max="6" width="18" style="11" customWidth="1"/>
    <col min="7" max="7" width="10" style="6" customWidth="1"/>
    <col min="8" max="8" width="8.5703125" style="6" customWidth="1"/>
    <col min="9" max="9" width="10.5703125" style="6" customWidth="1"/>
    <col min="10" max="10" width="10.85546875" style="6" customWidth="1"/>
    <col min="11" max="11" width="11" style="6" customWidth="1"/>
    <col min="12" max="12" width="10.28515625" style="6" customWidth="1"/>
    <col min="13" max="13" width="9.140625" style="6"/>
    <col min="14" max="14" width="10" style="6" customWidth="1"/>
    <col min="15" max="15" width="10.7109375" style="6" customWidth="1"/>
    <col min="16" max="16" width="10" style="6" customWidth="1"/>
    <col min="17" max="17" width="10.28515625" style="6" customWidth="1"/>
    <col min="18" max="18" width="10" style="6" customWidth="1"/>
    <col min="19" max="19" width="10.85546875" style="6" customWidth="1"/>
    <col min="20" max="20" width="9.140625" style="6"/>
    <col min="21" max="21" width="9.7109375" style="6" customWidth="1"/>
    <col min="22" max="22" width="10.140625" style="6" customWidth="1"/>
    <col min="23" max="23" width="10.85546875" style="6" customWidth="1"/>
    <col min="24" max="24" width="9.7109375" style="6" customWidth="1"/>
    <col min="25" max="26" width="10.5703125" style="6" customWidth="1"/>
    <col min="27" max="27" width="10.85546875" style="6" customWidth="1"/>
    <col min="28" max="28" width="9.85546875" style="6" customWidth="1"/>
    <col min="29" max="29" width="9" style="6" customWidth="1"/>
    <col min="30" max="30" width="10.140625" style="6" customWidth="1"/>
    <col min="31" max="31" width="10.5703125" style="6" customWidth="1"/>
    <col min="32" max="32" width="10.7109375" style="6" customWidth="1"/>
    <col min="33" max="33" width="9.28515625" style="6" customWidth="1"/>
    <col min="34" max="34" width="10.28515625" style="6" customWidth="1"/>
    <col min="35" max="35" width="9.85546875" style="6" customWidth="1"/>
    <col min="36" max="36" width="10.7109375" style="6" customWidth="1"/>
    <col min="37" max="37" width="10" style="6" customWidth="1"/>
    <col min="38" max="38" width="10.28515625" style="6" customWidth="1"/>
    <col min="39" max="39" width="9.5703125" style="6" customWidth="1"/>
    <col min="40" max="40" width="10.7109375" style="6" customWidth="1"/>
    <col min="41" max="41" width="10.140625" style="6" bestFit="1" customWidth="1"/>
    <col min="42" max="42" width="10.5703125" style="6" customWidth="1"/>
    <col min="43" max="43" width="10" style="6" customWidth="1"/>
    <col min="44" max="44" width="10.85546875" style="6" customWidth="1"/>
    <col min="45" max="45" width="10.140625" style="6" customWidth="1"/>
    <col min="46" max="46" width="9.7109375" style="6" customWidth="1"/>
    <col min="47" max="47" width="10.85546875" style="6" customWidth="1"/>
    <col min="48" max="48" width="11.140625" style="6" customWidth="1"/>
    <col min="49" max="49" width="9.140625" style="6"/>
    <col min="50" max="50" width="10.5703125" style="6" customWidth="1"/>
    <col min="51" max="51" width="9.85546875" style="6" customWidth="1"/>
    <col min="52" max="52" width="10.85546875" style="6" customWidth="1"/>
    <col min="53" max="53" width="10.28515625" style="6" customWidth="1"/>
    <col min="54" max="54" width="8.5703125" style="6" customWidth="1"/>
    <col min="55" max="55" width="10.42578125" style="6" customWidth="1"/>
    <col min="56" max="57" width="9.85546875" style="6" customWidth="1"/>
    <col min="58" max="58" width="9.28515625" style="6" customWidth="1"/>
    <col min="59" max="59" width="9" style="6" customWidth="1"/>
    <col min="60" max="60" width="10.42578125" style="6" customWidth="1"/>
    <col min="61" max="61" width="11.28515625" style="6" customWidth="1"/>
    <col min="62" max="62" width="9.85546875" style="6" customWidth="1"/>
    <col min="63" max="63" width="10.42578125" style="6" customWidth="1"/>
    <col min="64" max="64" width="9.7109375" style="6" customWidth="1"/>
    <col min="65" max="65" width="11.140625" style="6" customWidth="1"/>
    <col min="66" max="66" width="10.42578125" style="6" customWidth="1"/>
    <col min="67" max="67" width="10" style="6" customWidth="1"/>
    <col min="68" max="68" width="10.140625" style="6" customWidth="1"/>
    <col min="69" max="69" width="10.7109375" style="6" customWidth="1"/>
    <col min="70" max="70" width="11.140625" style="6" customWidth="1"/>
    <col min="71" max="71" width="9.5703125" style="6" customWidth="1"/>
    <col min="72" max="72" width="11.28515625" style="6" customWidth="1"/>
    <col min="73" max="73" width="11" style="6" customWidth="1"/>
    <col min="74" max="74" width="9.85546875" style="6" customWidth="1"/>
    <col min="75" max="75" width="10.7109375" style="6" customWidth="1"/>
    <col min="76" max="76" width="10.28515625" style="6" customWidth="1"/>
    <col min="77" max="77" width="10.5703125" style="6" customWidth="1"/>
    <col min="78" max="78" width="9.5703125" style="6" customWidth="1"/>
    <col min="79" max="79" width="8.42578125" style="6" customWidth="1"/>
    <col min="80" max="80" width="10.7109375" style="6" customWidth="1"/>
    <col min="81" max="81" width="10.140625" style="6" customWidth="1"/>
    <col min="82" max="82" width="10.7109375" style="6" customWidth="1"/>
    <col min="83" max="83" width="9.85546875" style="6" customWidth="1"/>
    <col min="84" max="84" width="9.7109375" style="6" customWidth="1"/>
    <col min="85" max="85" width="10" style="6" customWidth="1"/>
    <col min="86" max="86" width="11.42578125" style="6" customWidth="1"/>
    <col min="87" max="87" width="10" style="6" customWidth="1"/>
    <col min="88" max="88" width="9.7109375" style="6" customWidth="1"/>
    <col min="89" max="89" width="10" style="6" customWidth="1"/>
    <col min="90" max="90" width="10.7109375" style="6" customWidth="1"/>
    <col min="91" max="91" width="9.28515625" style="6" customWidth="1"/>
    <col min="92" max="92" width="10.7109375" style="6" customWidth="1"/>
    <col min="93" max="93" width="10.140625" style="6" customWidth="1"/>
    <col min="94" max="94" width="10.85546875" style="6" customWidth="1"/>
    <col min="95" max="95" width="11.140625" style="6" customWidth="1"/>
    <col min="96" max="98" width="10.28515625" style="6" customWidth="1"/>
    <col min="99" max="99" width="9.5703125" style="6" customWidth="1"/>
    <col min="100" max="100" width="10.28515625" style="6" customWidth="1"/>
    <col min="101" max="101" width="9.5703125" style="6" customWidth="1"/>
    <col min="102" max="102" width="10.140625" style="6" customWidth="1"/>
    <col min="103" max="103" width="8.85546875" style="6" customWidth="1"/>
    <col min="104" max="104" width="9.42578125" style="6" customWidth="1"/>
    <col min="105" max="105" width="10.28515625" style="6" customWidth="1"/>
    <col min="106" max="106" width="9.85546875" style="6" customWidth="1"/>
    <col min="107" max="107" width="9.5703125" style="6" customWidth="1"/>
    <col min="108" max="108" width="9" style="6" customWidth="1"/>
    <col min="109" max="109" width="9.7109375" style="6" customWidth="1"/>
    <col min="110" max="111" width="10.42578125" style="6" customWidth="1"/>
    <col min="112" max="112" width="10.140625" style="6" customWidth="1"/>
    <col min="113" max="113" width="10.28515625" style="6" customWidth="1"/>
    <col min="114" max="114" width="11.5703125" style="6" customWidth="1"/>
    <col min="115" max="116" width="11.140625" style="6" customWidth="1"/>
    <col min="117" max="117" width="9.85546875" style="6" customWidth="1"/>
    <col min="118" max="118" width="8.5703125" style="6" customWidth="1"/>
    <col min="119" max="119" width="10.28515625" style="6" customWidth="1"/>
    <col min="120" max="120" width="10" style="6" customWidth="1"/>
    <col min="121" max="121" width="9.85546875" style="6" customWidth="1"/>
    <col min="122" max="122" width="10.140625" style="6" customWidth="1"/>
    <col min="123" max="123" width="11.7109375" style="6" customWidth="1"/>
    <col min="124" max="124" width="8.140625" style="6" customWidth="1"/>
    <col min="125" max="125" width="8.5703125" style="6" customWidth="1"/>
    <col min="126" max="126" width="10.140625" style="6" customWidth="1"/>
    <col min="127" max="127" width="11.7109375" style="6" customWidth="1"/>
    <col min="128" max="128" width="9.5703125" style="6" customWidth="1"/>
    <col min="129" max="129" width="9.42578125" style="6" customWidth="1"/>
    <col min="130" max="130" width="12.28515625" style="6" customWidth="1"/>
    <col min="131" max="131" width="11.42578125" style="6" customWidth="1"/>
    <col min="132" max="132" width="11.5703125" style="6" customWidth="1"/>
    <col min="133" max="133" width="11.42578125" style="6" customWidth="1"/>
    <col min="134" max="134" width="14.28515625" style="6" customWidth="1"/>
    <col min="135" max="135" width="10.5703125" style="6" customWidth="1"/>
    <col min="136" max="136" width="11.7109375" style="6" bestFit="1" customWidth="1"/>
    <col min="137" max="137" width="11" style="6" customWidth="1"/>
    <col min="138" max="138" width="12" style="6" customWidth="1"/>
    <col min="139" max="139" width="10.85546875" style="6" customWidth="1"/>
    <col min="140" max="140" width="11.5703125" style="6" customWidth="1"/>
    <col min="141" max="141" width="9.85546875" style="6" customWidth="1"/>
    <col min="142" max="142" width="10.5703125" style="6" customWidth="1"/>
    <col min="143" max="144" width="9.140625" style="6"/>
    <col min="145" max="145" width="10.5703125" style="6" customWidth="1"/>
    <col min="146" max="146" width="9.85546875" style="6" customWidth="1"/>
    <col min="147" max="147" width="10.140625" style="6" customWidth="1"/>
    <col min="148" max="149" width="9.140625" style="6"/>
    <col min="150" max="150" width="10.5703125" style="6" customWidth="1"/>
    <col min="151" max="151" width="10" style="6" customWidth="1"/>
    <col min="152" max="152" width="9.85546875" style="6" customWidth="1"/>
    <col min="153" max="154" width="9.140625" style="6"/>
    <col min="155" max="155" width="10.42578125" style="6" customWidth="1"/>
    <col min="156" max="156" width="9.7109375" style="6" customWidth="1"/>
    <col min="157" max="157" width="10" style="6" customWidth="1"/>
    <col min="158" max="159" width="9.140625" style="6"/>
    <col min="160" max="160" width="10.140625" style="6" customWidth="1"/>
    <col min="161" max="161" width="12.7109375" style="6" bestFit="1" customWidth="1"/>
    <col min="162" max="173" width="9.140625" style="6"/>
    <col min="174" max="16384" width="9.140625" style="11"/>
  </cols>
  <sheetData>
    <row r="1" spans="1:173" ht="15">
      <c r="B1" s="115" t="s">
        <v>519</v>
      </c>
      <c r="C1" s="105"/>
      <c r="D1" s="105"/>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row>
    <row r="2" spans="1:173">
      <c r="B2" s="1"/>
      <c r="C2" s="105"/>
      <c r="D2" s="105"/>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row>
    <row r="3" spans="1:173">
      <c r="A3" s="2"/>
      <c r="B3" s="3"/>
      <c r="C3" s="32"/>
      <c r="D3" s="32"/>
      <c r="E3" s="32"/>
      <c r="F3" s="32"/>
      <c r="FD3" s="5"/>
    </row>
    <row r="4" spans="1:173" ht="12.75" customHeight="1">
      <c r="B4" s="6"/>
      <c r="C4" s="32"/>
      <c r="D4" s="32"/>
      <c r="E4" s="32"/>
      <c r="F4" s="7" t="s">
        <v>0</v>
      </c>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1"/>
      <c r="EG4" s="131"/>
      <c r="EH4" s="131"/>
      <c r="EI4" s="131"/>
      <c r="EJ4" s="131"/>
      <c r="EK4" s="130"/>
      <c r="EL4" s="130"/>
      <c r="EM4" s="130"/>
      <c r="EN4" s="130"/>
      <c r="EO4" s="130"/>
      <c r="EP4" s="130"/>
      <c r="EQ4" s="130"/>
      <c r="ER4" s="130"/>
      <c r="ES4" s="130"/>
      <c r="ET4" s="130"/>
      <c r="EU4" s="130"/>
      <c r="EV4" s="130"/>
      <c r="EW4" s="130"/>
      <c r="EX4" s="130"/>
      <c r="EY4" s="130"/>
      <c r="EZ4" s="130"/>
      <c r="FA4" s="130"/>
      <c r="FB4" s="130"/>
      <c r="FC4" s="130"/>
      <c r="FD4" s="130"/>
    </row>
    <row r="5" spans="1:173"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row>
    <row r="6" spans="1:173" s="16" customFormat="1">
      <c r="A6" s="12"/>
      <c r="B6" s="13"/>
      <c r="C6" s="104"/>
      <c r="D6" s="104"/>
      <c r="E6" s="104"/>
      <c r="F6" s="10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5"/>
      <c r="FF6" s="15"/>
      <c r="FG6" s="15"/>
      <c r="FH6" s="15"/>
      <c r="FI6" s="15"/>
      <c r="FJ6" s="15"/>
      <c r="FK6" s="15"/>
      <c r="FL6" s="15"/>
      <c r="FM6" s="15"/>
      <c r="FN6" s="15"/>
      <c r="FO6" s="15"/>
      <c r="FP6" s="15"/>
      <c r="FQ6" s="15"/>
    </row>
    <row r="7" spans="1:173">
      <c r="A7" s="106" t="s">
        <v>7</v>
      </c>
      <c r="B7" s="17" t="s">
        <v>8</v>
      </c>
      <c r="C7" s="18">
        <f t="shared" ref="C7:F7" si="0">+C8+C66+C110+C95+C90</f>
        <v>349288950</v>
      </c>
      <c r="D7" s="18">
        <f t="shared" si="0"/>
        <v>189726980</v>
      </c>
      <c r="E7" s="18">
        <f t="shared" si="0"/>
        <v>129638703</v>
      </c>
      <c r="F7" s="18">
        <f t="shared" si="0"/>
        <v>24906711</v>
      </c>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32"/>
      <c r="FF7" s="32"/>
    </row>
    <row r="8" spans="1:173">
      <c r="A8" s="106" t="s">
        <v>9</v>
      </c>
      <c r="B8" s="17" t="s">
        <v>10</v>
      </c>
      <c r="C8" s="18">
        <f t="shared" ref="C8:F8" si="1">+C14+C52+C9</f>
        <v>314248000</v>
      </c>
      <c r="D8" s="18">
        <f t="shared" si="1"/>
        <v>154686030</v>
      </c>
      <c r="E8" s="18">
        <f t="shared" si="1"/>
        <v>94781451</v>
      </c>
      <c r="F8" s="18">
        <f t="shared" si="1"/>
        <v>24811567</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32"/>
      <c r="FF8" s="32"/>
    </row>
    <row r="9" spans="1:173">
      <c r="A9" s="106" t="s">
        <v>11</v>
      </c>
      <c r="B9" s="17" t="s">
        <v>12</v>
      </c>
      <c r="C9" s="18">
        <f t="shared" ref="C9:F9" si="2">+C10+C11+C12+C13</f>
        <v>0</v>
      </c>
      <c r="D9" s="18">
        <f t="shared" si="2"/>
        <v>0</v>
      </c>
      <c r="E9" s="18">
        <f t="shared" si="2"/>
        <v>0</v>
      </c>
      <c r="F9" s="18">
        <f t="shared" si="2"/>
        <v>0</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32"/>
      <c r="FF9" s="32"/>
    </row>
    <row r="10" spans="1:173" ht="38.25">
      <c r="A10" s="106" t="s">
        <v>13</v>
      </c>
      <c r="B10" s="17" t="s">
        <v>14</v>
      </c>
      <c r="C10" s="18"/>
      <c r="D10" s="18"/>
      <c r="E10" s="19"/>
      <c r="F10" s="19"/>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32"/>
      <c r="FF10" s="32"/>
    </row>
    <row r="11" spans="1:173" ht="38.25">
      <c r="A11" s="106" t="s">
        <v>15</v>
      </c>
      <c r="B11" s="17" t="s">
        <v>16</v>
      </c>
      <c r="C11" s="18"/>
      <c r="D11" s="18"/>
      <c r="E11" s="19"/>
      <c r="F11" s="19"/>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32"/>
      <c r="FF11" s="32"/>
    </row>
    <row r="12" spans="1:173" ht="25.5">
      <c r="A12" s="106" t="s">
        <v>17</v>
      </c>
      <c r="B12" s="17" t="s">
        <v>18</v>
      </c>
      <c r="C12" s="18"/>
      <c r="D12" s="18"/>
      <c r="E12" s="19"/>
      <c r="F12" s="19"/>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32"/>
      <c r="FF12" s="32"/>
    </row>
    <row r="13" spans="1:173" ht="38.25">
      <c r="A13" s="106" t="s">
        <v>19</v>
      </c>
      <c r="B13" s="17" t="s">
        <v>20</v>
      </c>
      <c r="C13" s="18"/>
      <c r="D13" s="18"/>
      <c r="E13" s="19"/>
      <c r="F13" s="19"/>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32"/>
      <c r="FF13" s="32"/>
    </row>
    <row r="14" spans="1:173">
      <c r="A14" s="106" t="s">
        <v>21</v>
      </c>
      <c r="B14" s="17" t="s">
        <v>22</v>
      </c>
      <c r="C14" s="18">
        <f t="shared" ref="C14:F14" si="3">+C15+C28</f>
        <v>314072000</v>
      </c>
      <c r="D14" s="18">
        <f t="shared" si="3"/>
        <v>154636030</v>
      </c>
      <c r="E14" s="18">
        <f t="shared" si="3"/>
        <v>94685458</v>
      </c>
      <c r="F14" s="18">
        <f t="shared" si="3"/>
        <v>24799196</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32"/>
      <c r="FF14" s="32"/>
    </row>
    <row r="15" spans="1:173">
      <c r="A15" s="106" t="s">
        <v>23</v>
      </c>
      <c r="B15" s="17" t="s">
        <v>24</v>
      </c>
      <c r="C15" s="18">
        <f t="shared" ref="C15:F15" si="4">+C16+C24+C27</f>
        <v>19170000</v>
      </c>
      <c r="D15" s="18">
        <f t="shared" si="4"/>
        <v>9455000</v>
      </c>
      <c r="E15" s="18">
        <f t="shared" si="4"/>
        <v>5128390</v>
      </c>
      <c r="F15" s="18">
        <f t="shared" si="4"/>
        <v>1327109</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32"/>
      <c r="FF15" s="32"/>
    </row>
    <row r="16" spans="1:173" ht="25.5">
      <c r="A16" s="106" t="s">
        <v>25</v>
      </c>
      <c r="B16" s="17" t="s">
        <v>26</v>
      </c>
      <c r="C16" s="18">
        <v>5348000</v>
      </c>
      <c r="D16" s="18">
        <v>2558000</v>
      </c>
      <c r="E16" s="18">
        <f t="shared" ref="E16:F16" si="5">E17+E18+E20+E21+E22+E19+E23</f>
        <v>351075</v>
      </c>
      <c r="F16" s="18">
        <f t="shared" si="5"/>
        <v>66848</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32"/>
      <c r="FF16" s="32"/>
    </row>
    <row r="17" spans="1:162" s="6" customFormat="1" ht="25.5">
      <c r="A17" s="107" t="s">
        <v>27</v>
      </c>
      <c r="B17" s="20" t="s">
        <v>28</v>
      </c>
      <c r="C17" s="18"/>
      <c r="D17" s="18"/>
      <c r="E17" s="21">
        <v>101267</v>
      </c>
      <c r="F17" s="21">
        <v>6437</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32"/>
      <c r="FF17" s="32"/>
    </row>
    <row r="18" spans="1:162" s="6" customFormat="1" ht="25.5">
      <c r="A18" s="107" t="s">
        <v>29</v>
      </c>
      <c r="B18" s="20" t="s">
        <v>30</v>
      </c>
      <c r="C18" s="18"/>
      <c r="D18" s="18"/>
      <c r="E18" s="21"/>
      <c r="F18" s="21"/>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32"/>
      <c r="FF18" s="32"/>
    </row>
    <row r="19" spans="1:162" s="6" customFormat="1">
      <c r="A19" s="107" t="s">
        <v>31</v>
      </c>
      <c r="B19" s="20" t="s">
        <v>32</v>
      </c>
      <c r="C19" s="18"/>
      <c r="D19" s="18"/>
      <c r="E19" s="21"/>
      <c r="F19" s="21"/>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32"/>
      <c r="FF19" s="32"/>
    </row>
    <row r="20" spans="1:162" s="6" customFormat="1" ht="25.5">
      <c r="A20" s="107" t="s">
        <v>33</v>
      </c>
      <c r="B20" s="20" t="s">
        <v>34</v>
      </c>
      <c r="C20" s="18"/>
      <c r="D20" s="18"/>
      <c r="E20" s="21"/>
      <c r="F20" s="21"/>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32"/>
      <c r="FF20" s="32"/>
    </row>
    <row r="21" spans="1:162" s="6" customFormat="1" ht="25.5">
      <c r="A21" s="107" t="s">
        <v>35</v>
      </c>
      <c r="B21" s="20" t="s">
        <v>36</v>
      </c>
      <c r="C21" s="18"/>
      <c r="D21" s="18"/>
      <c r="E21" s="21"/>
      <c r="F21" s="21"/>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32"/>
      <c r="FF21" s="32"/>
    </row>
    <row r="22" spans="1:162" s="6" customFormat="1" ht="43.5" customHeight="1">
      <c r="A22" s="107" t="s">
        <v>37</v>
      </c>
      <c r="B22" s="108" t="s">
        <v>38</v>
      </c>
      <c r="C22" s="18"/>
      <c r="D22" s="18"/>
      <c r="E22" s="21"/>
      <c r="F22" s="21"/>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32"/>
      <c r="FF22" s="32"/>
    </row>
    <row r="23" spans="1:162" s="6" customFormat="1" ht="43.5" customHeight="1">
      <c r="A23" s="107" t="s">
        <v>39</v>
      </c>
      <c r="B23" s="108" t="s">
        <v>40</v>
      </c>
      <c r="C23" s="18"/>
      <c r="D23" s="18"/>
      <c r="E23" s="21">
        <v>249808</v>
      </c>
      <c r="F23" s="21">
        <v>60411</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32"/>
      <c r="FF23" s="32"/>
    </row>
    <row r="24" spans="1:162" s="6" customFormat="1">
      <c r="A24" s="106" t="s">
        <v>41</v>
      </c>
      <c r="B24" s="109" t="s">
        <v>42</v>
      </c>
      <c r="C24" s="22">
        <f t="shared" ref="C24:F24" si="6">C25+C26</f>
        <v>0</v>
      </c>
      <c r="D24" s="22">
        <f t="shared" si="6"/>
        <v>0</v>
      </c>
      <c r="E24" s="22">
        <f t="shared" si="6"/>
        <v>5449</v>
      </c>
      <c r="F24" s="22">
        <f t="shared" si="6"/>
        <v>917</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32"/>
      <c r="FF24" s="32"/>
    </row>
    <row r="25" spans="1:162" s="6" customFormat="1">
      <c r="A25" s="107" t="s">
        <v>43</v>
      </c>
      <c r="B25" s="108" t="s">
        <v>44</v>
      </c>
      <c r="C25" s="18"/>
      <c r="D25" s="18"/>
      <c r="E25" s="21">
        <v>5449</v>
      </c>
      <c r="F25" s="21">
        <v>917</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32"/>
      <c r="FF25" s="32"/>
    </row>
    <row r="26" spans="1:162" s="6" customFormat="1" ht="25.5">
      <c r="A26" s="107" t="s">
        <v>45</v>
      </c>
      <c r="B26" s="108" t="s">
        <v>46</v>
      </c>
      <c r="C26" s="18"/>
      <c r="D26" s="18"/>
      <c r="E26" s="21"/>
      <c r="F26" s="21"/>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32"/>
      <c r="FF26" s="32"/>
    </row>
    <row r="27" spans="1:162" s="6" customFormat="1" ht="25.5">
      <c r="A27" s="107" t="s">
        <v>47</v>
      </c>
      <c r="B27" s="108" t="s">
        <v>48</v>
      </c>
      <c r="C27" s="18">
        <v>13822000</v>
      </c>
      <c r="D27" s="18">
        <v>6897000</v>
      </c>
      <c r="E27" s="21">
        <v>4771866</v>
      </c>
      <c r="F27" s="21">
        <v>1259344</v>
      </c>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32"/>
      <c r="FF27" s="32"/>
    </row>
    <row r="28" spans="1:162" s="6" customFormat="1">
      <c r="A28" s="106" t="s">
        <v>49</v>
      </c>
      <c r="B28" s="17" t="s">
        <v>50</v>
      </c>
      <c r="C28" s="18">
        <f t="shared" ref="C28:F28" si="7">C29+C35+C51+C36+C37+C38+C39+C40+C41+C42+C43+C44+C45+C46+C47+C48+C49+C50</f>
        <v>294902000</v>
      </c>
      <c r="D28" s="18">
        <f t="shared" si="7"/>
        <v>145181030</v>
      </c>
      <c r="E28" s="18">
        <f t="shared" si="7"/>
        <v>89557068</v>
      </c>
      <c r="F28" s="18">
        <f t="shared" si="7"/>
        <v>23472087</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32"/>
      <c r="FF28" s="32"/>
    </row>
    <row r="29" spans="1:162" s="6" customFormat="1" ht="25.5">
      <c r="A29" s="106" t="s">
        <v>51</v>
      </c>
      <c r="B29" s="17" t="s">
        <v>52</v>
      </c>
      <c r="C29" s="18">
        <v>284963000</v>
      </c>
      <c r="D29" s="18">
        <v>138756000</v>
      </c>
      <c r="E29" s="18">
        <f t="shared" ref="E29:F29" si="8">E30+E31+E32+E33+E34</f>
        <v>86877721</v>
      </c>
      <c r="F29" s="18">
        <f t="shared" si="8"/>
        <v>22760816</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32"/>
      <c r="FF29" s="32"/>
    </row>
    <row r="30" spans="1:162" s="6" customFormat="1" ht="25.5">
      <c r="A30" s="107" t="s">
        <v>53</v>
      </c>
      <c r="B30" s="20" t="s">
        <v>54</v>
      </c>
      <c r="C30" s="18"/>
      <c r="D30" s="18"/>
      <c r="E30" s="21">
        <v>86631362</v>
      </c>
      <c r="F30" s="21">
        <v>22763718</v>
      </c>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32"/>
      <c r="FF30" s="32"/>
    </row>
    <row r="31" spans="1:162" s="6" customFormat="1" ht="38.25">
      <c r="A31" s="107" t="s">
        <v>55</v>
      </c>
      <c r="B31" s="110" t="s">
        <v>56</v>
      </c>
      <c r="C31" s="18"/>
      <c r="D31" s="18"/>
      <c r="E31" s="21">
        <v>23481</v>
      </c>
      <c r="F31" s="21">
        <v>-2902</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32"/>
      <c r="FF31" s="32"/>
    </row>
    <row r="32" spans="1:162" s="6" customFormat="1" ht="27.75" customHeight="1">
      <c r="A32" s="107" t="s">
        <v>57</v>
      </c>
      <c r="B32" s="20" t="s">
        <v>58</v>
      </c>
      <c r="C32" s="18"/>
      <c r="D32" s="18"/>
      <c r="E32" s="21"/>
      <c r="F32" s="21"/>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32"/>
      <c r="FF32" s="32"/>
    </row>
    <row r="33" spans="1:162" s="6" customFormat="1">
      <c r="A33" s="107" t="s">
        <v>59</v>
      </c>
      <c r="B33" s="20" t="s">
        <v>60</v>
      </c>
      <c r="C33" s="18"/>
      <c r="D33" s="18"/>
      <c r="E33" s="21">
        <v>222878</v>
      </c>
      <c r="F33" s="21">
        <v>0</v>
      </c>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32"/>
      <c r="FF33" s="32"/>
    </row>
    <row r="34" spans="1:162" s="6" customFormat="1">
      <c r="A34" s="107" t="s">
        <v>61</v>
      </c>
      <c r="B34" s="20" t="s">
        <v>62</v>
      </c>
      <c r="C34" s="18"/>
      <c r="D34" s="18"/>
      <c r="E34" s="21"/>
      <c r="F34" s="21"/>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32"/>
      <c r="FF34" s="32"/>
    </row>
    <row r="35" spans="1:162" s="6" customFormat="1">
      <c r="A35" s="107" t="s">
        <v>63</v>
      </c>
      <c r="B35" s="20" t="s">
        <v>64</v>
      </c>
      <c r="C35" s="18"/>
      <c r="D35" s="18"/>
      <c r="E35" s="21"/>
      <c r="F35" s="21"/>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32"/>
      <c r="FF35" s="32"/>
    </row>
    <row r="36" spans="1:162" s="6" customFormat="1" ht="25.5">
      <c r="A36" s="107" t="s">
        <v>65</v>
      </c>
      <c r="B36" s="111" t="s">
        <v>66</v>
      </c>
      <c r="C36" s="18"/>
      <c r="D36" s="18"/>
      <c r="E36" s="21">
        <v>-198</v>
      </c>
      <c r="F36" s="21">
        <v>0</v>
      </c>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32"/>
      <c r="FF36" s="32"/>
    </row>
    <row r="37" spans="1:162" s="6" customFormat="1" ht="38.25">
      <c r="A37" s="107" t="s">
        <v>67</v>
      </c>
      <c r="B37" s="20" t="s">
        <v>68</v>
      </c>
      <c r="C37" s="18">
        <v>36000</v>
      </c>
      <c r="D37" s="18">
        <v>18000</v>
      </c>
      <c r="E37" s="21">
        <v>19</v>
      </c>
      <c r="F37" s="21">
        <v>0</v>
      </c>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32"/>
      <c r="FF37" s="32"/>
    </row>
    <row r="38" spans="1:162" s="6" customFormat="1" ht="51">
      <c r="A38" s="107" t="s">
        <v>69</v>
      </c>
      <c r="B38" s="20" t="s">
        <v>70</v>
      </c>
      <c r="C38" s="18"/>
      <c r="D38" s="18"/>
      <c r="E38" s="21">
        <v>6</v>
      </c>
      <c r="F38" s="21">
        <v>0</v>
      </c>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32"/>
      <c r="FF38" s="32"/>
    </row>
    <row r="39" spans="1:162" s="6" customFormat="1" ht="38.25">
      <c r="A39" s="107" t="s">
        <v>71</v>
      </c>
      <c r="B39" s="20" t="s">
        <v>72</v>
      </c>
      <c r="C39" s="18"/>
      <c r="D39" s="18"/>
      <c r="E39" s="21"/>
      <c r="F39" s="21"/>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32"/>
      <c r="FF39" s="32"/>
    </row>
    <row r="40" spans="1:162" s="6" customFormat="1" ht="38.25">
      <c r="A40" s="107" t="s">
        <v>73</v>
      </c>
      <c r="B40" s="20" t="s">
        <v>74</v>
      </c>
      <c r="C40" s="18"/>
      <c r="D40" s="18"/>
      <c r="E40" s="21"/>
      <c r="F40" s="21"/>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32"/>
      <c r="FF40" s="32"/>
    </row>
    <row r="41" spans="1:162" s="6" customFormat="1" ht="38.25">
      <c r="A41" s="107" t="s">
        <v>75</v>
      </c>
      <c r="B41" s="20" t="s">
        <v>76</v>
      </c>
      <c r="C41" s="18"/>
      <c r="D41" s="18"/>
      <c r="E41" s="21"/>
      <c r="F41" s="21"/>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32"/>
      <c r="FF41" s="32"/>
    </row>
    <row r="42" spans="1:162" s="6" customFormat="1" ht="38.25">
      <c r="A42" s="107" t="s">
        <v>77</v>
      </c>
      <c r="B42" s="20" t="s">
        <v>78</v>
      </c>
      <c r="C42" s="18"/>
      <c r="D42" s="18"/>
      <c r="E42" s="21"/>
      <c r="F42" s="21"/>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32"/>
      <c r="FF42" s="32"/>
    </row>
    <row r="43" spans="1:162" s="6" customFormat="1" ht="25.5">
      <c r="A43" s="107" t="s">
        <v>79</v>
      </c>
      <c r="B43" s="20" t="s">
        <v>80</v>
      </c>
      <c r="C43" s="18">
        <v>215000</v>
      </c>
      <c r="D43" s="18">
        <v>119000</v>
      </c>
      <c r="E43" s="21">
        <v>133046</v>
      </c>
      <c r="F43" s="21">
        <v>8504</v>
      </c>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32"/>
      <c r="FF43" s="32"/>
    </row>
    <row r="44" spans="1:162" s="6" customFormat="1" ht="25.5">
      <c r="A44" s="107" t="s">
        <v>81</v>
      </c>
      <c r="B44" s="20" t="s">
        <v>82</v>
      </c>
      <c r="C44" s="18"/>
      <c r="D44" s="18"/>
      <c r="E44" s="21">
        <v>425</v>
      </c>
      <c r="F44" s="21">
        <v>522</v>
      </c>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32"/>
      <c r="FF44" s="32"/>
    </row>
    <row r="45" spans="1:162" s="6" customFormat="1">
      <c r="A45" s="107" t="s">
        <v>83</v>
      </c>
      <c r="B45" s="20" t="s">
        <v>84</v>
      </c>
      <c r="C45" s="18"/>
      <c r="D45" s="18"/>
      <c r="E45" s="21">
        <v>63872</v>
      </c>
      <c r="F45" s="21">
        <v>23925</v>
      </c>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32"/>
      <c r="FF45" s="32"/>
    </row>
    <row r="46" spans="1:162" s="6" customFormat="1">
      <c r="A46" s="107" t="s">
        <v>85</v>
      </c>
      <c r="B46" s="20" t="s">
        <v>86</v>
      </c>
      <c r="C46" s="18">
        <v>57000</v>
      </c>
      <c r="D46" s="18">
        <v>29000</v>
      </c>
      <c r="E46" s="21">
        <v>34059</v>
      </c>
      <c r="F46" s="21">
        <v>5557</v>
      </c>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32"/>
      <c r="FF46" s="32"/>
    </row>
    <row r="47" spans="1:162" s="6" customFormat="1" ht="38.25" customHeight="1">
      <c r="A47" s="112" t="s">
        <v>87</v>
      </c>
      <c r="B47" s="23" t="s">
        <v>88</v>
      </c>
      <c r="C47" s="18">
        <v>3000</v>
      </c>
      <c r="D47" s="18">
        <v>2030</v>
      </c>
      <c r="E47" s="21"/>
      <c r="F47" s="21"/>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32"/>
      <c r="FF47" s="32"/>
    </row>
    <row r="48" spans="1:162" s="6" customFormat="1">
      <c r="A48" s="112" t="s">
        <v>89</v>
      </c>
      <c r="B48" s="23" t="s">
        <v>90</v>
      </c>
      <c r="C48" s="18"/>
      <c r="D48" s="18"/>
      <c r="E48" s="21"/>
      <c r="F48" s="21"/>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32"/>
      <c r="FF48" s="32"/>
    </row>
    <row r="49" spans="1:173" ht="25.5">
      <c r="A49" s="112" t="s">
        <v>91</v>
      </c>
      <c r="B49" s="23" t="s">
        <v>92</v>
      </c>
      <c r="C49" s="18">
        <v>95000</v>
      </c>
      <c r="D49" s="18">
        <v>47000</v>
      </c>
      <c r="E49" s="21">
        <v>32295</v>
      </c>
      <c r="F49" s="21">
        <v>8400</v>
      </c>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32"/>
      <c r="FF49" s="32"/>
    </row>
    <row r="50" spans="1:173">
      <c r="A50" s="112" t="s">
        <v>93</v>
      </c>
      <c r="B50" s="23" t="s">
        <v>94</v>
      </c>
      <c r="C50" s="18">
        <v>9533000</v>
      </c>
      <c r="D50" s="18">
        <v>6210000</v>
      </c>
      <c r="E50" s="21">
        <v>2415823</v>
      </c>
      <c r="F50" s="21">
        <v>664363</v>
      </c>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32"/>
      <c r="FF50" s="32"/>
    </row>
    <row r="51" spans="1:173">
      <c r="A51" s="107" t="s">
        <v>95</v>
      </c>
      <c r="B51" s="20" t="s">
        <v>96</v>
      </c>
      <c r="C51" s="18"/>
      <c r="D51" s="18"/>
      <c r="E51" s="21"/>
      <c r="F51" s="21"/>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32"/>
      <c r="FF51" s="32"/>
    </row>
    <row r="52" spans="1:173">
      <c r="A52" s="106" t="s">
        <v>97</v>
      </c>
      <c r="B52" s="17" t="s">
        <v>98</v>
      </c>
      <c r="C52" s="18">
        <f t="shared" ref="C52:F52" si="9">+C53+C58</f>
        <v>176000</v>
      </c>
      <c r="D52" s="18">
        <f t="shared" si="9"/>
        <v>50000</v>
      </c>
      <c r="E52" s="18">
        <f t="shared" si="9"/>
        <v>95993</v>
      </c>
      <c r="F52" s="18">
        <f t="shared" si="9"/>
        <v>12371</v>
      </c>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32"/>
      <c r="FF52" s="32"/>
    </row>
    <row r="53" spans="1:173">
      <c r="A53" s="106" t="s">
        <v>99</v>
      </c>
      <c r="B53" s="17" t="s">
        <v>100</v>
      </c>
      <c r="C53" s="18">
        <f t="shared" ref="C53:F53" si="10">+C54+C56</f>
        <v>0</v>
      </c>
      <c r="D53" s="18">
        <f t="shared" si="10"/>
        <v>0</v>
      </c>
      <c r="E53" s="18">
        <f t="shared" si="10"/>
        <v>0</v>
      </c>
      <c r="F53" s="18">
        <f t="shared" si="10"/>
        <v>0</v>
      </c>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32"/>
      <c r="FF53" s="32"/>
    </row>
    <row r="54" spans="1:173">
      <c r="A54" s="106" t="s">
        <v>101</v>
      </c>
      <c r="B54" s="17" t="s">
        <v>102</v>
      </c>
      <c r="C54" s="18">
        <f t="shared" ref="C54:F54" si="11">+C55</f>
        <v>0</v>
      </c>
      <c r="D54" s="18">
        <f t="shared" si="11"/>
        <v>0</v>
      </c>
      <c r="E54" s="18">
        <f t="shared" si="11"/>
        <v>0</v>
      </c>
      <c r="F54" s="18">
        <f t="shared" si="11"/>
        <v>0</v>
      </c>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32"/>
      <c r="FF54" s="32"/>
    </row>
    <row r="55" spans="1:173">
      <c r="A55" s="107" t="s">
        <v>103</v>
      </c>
      <c r="B55" s="20" t="s">
        <v>104</v>
      </c>
      <c r="C55" s="18"/>
      <c r="D55" s="18"/>
      <c r="E55" s="21"/>
      <c r="F55" s="21"/>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32"/>
      <c r="FF55" s="32"/>
    </row>
    <row r="56" spans="1:173">
      <c r="A56" s="106" t="s">
        <v>105</v>
      </c>
      <c r="B56" s="17" t="s">
        <v>106</v>
      </c>
      <c r="C56" s="18">
        <f t="shared" ref="C56:F56" si="12">+C57</f>
        <v>0</v>
      </c>
      <c r="D56" s="18">
        <f t="shared" si="12"/>
        <v>0</v>
      </c>
      <c r="E56" s="18">
        <f t="shared" si="12"/>
        <v>0</v>
      </c>
      <c r="F56" s="18">
        <f t="shared" si="12"/>
        <v>0</v>
      </c>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32"/>
      <c r="FF56" s="32"/>
    </row>
    <row r="57" spans="1:173">
      <c r="A57" s="107" t="s">
        <v>107</v>
      </c>
      <c r="B57" s="20" t="s">
        <v>108</v>
      </c>
      <c r="C57" s="18"/>
      <c r="D57" s="18"/>
      <c r="E57" s="21"/>
      <c r="F57" s="21"/>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32"/>
      <c r="FF57" s="32"/>
    </row>
    <row r="58" spans="1:173" s="25" customFormat="1">
      <c r="A58" s="113" t="s">
        <v>109</v>
      </c>
      <c r="B58" s="17" t="s">
        <v>110</v>
      </c>
      <c r="C58" s="18">
        <f t="shared" ref="C58:F58" si="13">+C59+C64</f>
        <v>176000</v>
      </c>
      <c r="D58" s="18">
        <f t="shared" si="13"/>
        <v>50000</v>
      </c>
      <c r="E58" s="18">
        <f t="shared" si="13"/>
        <v>95993</v>
      </c>
      <c r="F58" s="18">
        <f t="shared" si="13"/>
        <v>12371</v>
      </c>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24"/>
      <c r="FH58" s="24"/>
      <c r="FI58" s="24"/>
      <c r="FJ58" s="24"/>
      <c r="FK58" s="24"/>
      <c r="FL58" s="24"/>
      <c r="FM58" s="24"/>
      <c r="FN58" s="24"/>
      <c r="FO58" s="24"/>
      <c r="FP58" s="24"/>
      <c r="FQ58" s="24"/>
    </row>
    <row r="59" spans="1:173">
      <c r="A59" s="106" t="s">
        <v>111</v>
      </c>
      <c r="B59" s="17" t="s">
        <v>112</v>
      </c>
      <c r="C59" s="18">
        <f t="shared" ref="C59:F59" si="14">C63+C61+C62+C60</f>
        <v>176000</v>
      </c>
      <c r="D59" s="18">
        <f t="shared" si="14"/>
        <v>50000</v>
      </c>
      <c r="E59" s="18">
        <f t="shared" si="14"/>
        <v>95993</v>
      </c>
      <c r="F59" s="18">
        <f t="shared" si="14"/>
        <v>12371</v>
      </c>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32"/>
      <c r="FF59" s="32"/>
    </row>
    <row r="60" spans="1:173">
      <c r="A60" s="106" t="s">
        <v>113</v>
      </c>
      <c r="B60" s="17" t="s">
        <v>114</v>
      </c>
      <c r="C60" s="18">
        <v>10000</v>
      </c>
      <c r="D60" s="18">
        <v>3000</v>
      </c>
      <c r="E60" s="18">
        <v>46487</v>
      </c>
      <c r="F60" s="18">
        <v>5928</v>
      </c>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32"/>
      <c r="FF60" s="32"/>
    </row>
    <row r="61" spans="1:173">
      <c r="A61" s="26" t="s">
        <v>115</v>
      </c>
      <c r="B61" s="17" t="s">
        <v>116</v>
      </c>
      <c r="C61" s="18"/>
      <c r="D61" s="18"/>
      <c r="E61" s="19"/>
      <c r="F61" s="19"/>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32"/>
      <c r="FF61" s="32"/>
    </row>
    <row r="62" spans="1:173">
      <c r="A62" s="26" t="s">
        <v>117</v>
      </c>
      <c r="B62" s="17" t="s">
        <v>118</v>
      </c>
      <c r="C62" s="18"/>
      <c r="D62" s="18"/>
      <c r="E62" s="19"/>
      <c r="F62" s="19"/>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32"/>
      <c r="FF62" s="32"/>
    </row>
    <row r="63" spans="1:173">
      <c r="A63" s="107" t="s">
        <v>119</v>
      </c>
      <c r="B63" s="27" t="s">
        <v>120</v>
      </c>
      <c r="C63" s="18">
        <v>166000</v>
      </c>
      <c r="D63" s="18">
        <v>47000</v>
      </c>
      <c r="E63" s="21">
        <v>49506</v>
      </c>
      <c r="F63" s="21">
        <v>6443</v>
      </c>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32"/>
      <c r="FF63" s="32"/>
    </row>
    <row r="64" spans="1:173">
      <c r="A64" s="106" t="s">
        <v>121</v>
      </c>
      <c r="B64" s="17" t="s">
        <v>122</v>
      </c>
      <c r="C64" s="18">
        <f t="shared" ref="C64:F64" si="15">C65</f>
        <v>0</v>
      </c>
      <c r="D64" s="18">
        <f t="shared" si="15"/>
        <v>0</v>
      </c>
      <c r="E64" s="18">
        <f t="shared" si="15"/>
        <v>0</v>
      </c>
      <c r="F64" s="18">
        <f t="shared" si="15"/>
        <v>0</v>
      </c>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32"/>
      <c r="FF64" s="32"/>
    </row>
    <row r="65" spans="1:162" s="6" customFormat="1">
      <c r="A65" s="107" t="s">
        <v>123</v>
      </c>
      <c r="B65" s="27" t="s">
        <v>124</v>
      </c>
      <c r="C65" s="18"/>
      <c r="D65" s="18"/>
      <c r="E65" s="21"/>
      <c r="F65" s="21"/>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32"/>
      <c r="FF65" s="32"/>
    </row>
    <row r="66" spans="1:162" s="6" customFormat="1">
      <c r="A66" s="106" t="s">
        <v>125</v>
      </c>
      <c r="B66" s="17" t="s">
        <v>126</v>
      </c>
      <c r="C66" s="18">
        <f t="shared" ref="C66:F66" si="16">+C67</f>
        <v>35040950</v>
      </c>
      <c r="D66" s="18">
        <f t="shared" si="16"/>
        <v>35040950</v>
      </c>
      <c r="E66" s="18">
        <f t="shared" si="16"/>
        <v>35040951</v>
      </c>
      <c r="F66" s="18">
        <f t="shared" si="16"/>
        <v>0</v>
      </c>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32"/>
      <c r="FF66" s="32"/>
    </row>
    <row r="67" spans="1:162" s="6" customFormat="1">
      <c r="A67" s="106" t="s">
        <v>127</v>
      </c>
      <c r="B67" s="17" t="s">
        <v>128</v>
      </c>
      <c r="C67" s="18">
        <f t="shared" ref="C67:F67" si="17">+C68+C81</f>
        <v>35040950</v>
      </c>
      <c r="D67" s="18">
        <f t="shared" si="17"/>
        <v>35040950</v>
      </c>
      <c r="E67" s="18">
        <f t="shared" si="17"/>
        <v>35040951</v>
      </c>
      <c r="F67" s="18">
        <f t="shared" si="17"/>
        <v>0</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32"/>
      <c r="FF67" s="32"/>
    </row>
    <row r="68" spans="1:162" s="6" customFormat="1">
      <c r="A68" s="106" t="s">
        <v>129</v>
      </c>
      <c r="B68" s="17" t="s">
        <v>130</v>
      </c>
      <c r="C68" s="18">
        <f t="shared" ref="C68:F68" si="18">C69+C70+C71+C72+C74+C75+C76+C77+C73+C78+C79+C80</f>
        <v>35040950</v>
      </c>
      <c r="D68" s="18">
        <f t="shared" si="18"/>
        <v>35040950</v>
      </c>
      <c r="E68" s="18">
        <f t="shared" si="18"/>
        <v>35040950</v>
      </c>
      <c r="F68" s="18">
        <f t="shared" si="18"/>
        <v>0</v>
      </c>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32"/>
      <c r="FF68" s="32"/>
    </row>
    <row r="69" spans="1:162" s="6" customFormat="1" ht="25.5">
      <c r="A69" s="107" t="s">
        <v>131</v>
      </c>
      <c r="B69" s="27" t="s">
        <v>132</v>
      </c>
      <c r="C69" s="18"/>
      <c r="D69" s="18"/>
      <c r="E69" s="21"/>
      <c r="F69" s="21"/>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32"/>
      <c r="FF69" s="32"/>
    </row>
    <row r="70" spans="1:162" s="6" customFormat="1" ht="25.5">
      <c r="A70" s="107" t="s">
        <v>133</v>
      </c>
      <c r="B70" s="27" t="s">
        <v>134</v>
      </c>
      <c r="C70" s="18"/>
      <c r="D70" s="18"/>
      <c r="E70" s="21"/>
      <c r="F70" s="21"/>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32"/>
      <c r="FF70" s="32"/>
    </row>
    <row r="71" spans="1:162" s="6" customFormat="1" ht="25.5">
      <c r="A71" s="114" t="s">
        <v>135</v>
      </c>
      <c r="B71" s="27" t="s">
        <v>136</v>
      </c>
      <c r="C71" s="18">
        <v>28294250</v>
      </c>
      <c r="D71" s="18">
        <v>28294250</v>
      </c>
      <c r="E71" s="21">
        <v>28294250</v>
      </c>
      <c r="F71" s="21">
        <v>0</v>
      </c>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32"/>
      <c r="FF71" s="32"/>
    </row>
    <row r="72" spans="1:162" s="6" customFormat="1" ht="25.5">
      <c r="A72" s="107" t="s">
        <v>137</v>
      </c>
      <c r="B72" s="28" t="s">
        <v>138</v>
      </c>
      <c r="C72" s="18"/>
      <c r="D72" s="18"/>
      <c r="E72" s="21"/>
      <c r="F72" s="21"/>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32"/>
      <c r="FF72" s="32"/>
    </row>
    <row r="73" spans="1:162" s="6" customFormat="1">
      <c r="A73" s="107" t="s">
        <v>139</v>
      </c>
      <c r="B73" s="28" t="s">
        <v>140</v>
      </c>
      <c r="C73" s="18"/>
      <c r="D73" s="18"/>
      <c r="E73" s="21"/>
      <c r="F73" s="21"/>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32"/>
      <c r="FF73" s="32"/>
    </row>
    <row r="74" spans="1:162" s="6" customFormat="1" ht="25.5">
      <c r="A74" s="107" t="s">
        <v>141</v>
      </c>
      <c r="B74" s="28" t="s">
        <v>142</v>
      </c>
      <c r="C74" s="18"/>
      <c r="D74" s="18"/>
      <c r="E74" s="21"/>
      <c r="F74" s="21"/>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32"/>
      <c r="FF74" s="32"/>
    </row>
    <row r="75" spans="1:162" s="6" customFormat="1" ht="25.5">
      <c r="A75" s="107" t="s">
        <v>143</v>
      </c>
      <c r="B75" s="28" t="s">
        <v>144</v>
      </c>
      <c r="C75" s="18"/>
      <c r="D75" s="18"/>
      <c r="E75" s="21"/>
      <c r="F75" s="21"/>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32"/>
      <c r="FF75" s="32"/>
    </row>
    <row r="76" spans="1:162" s="6" customFormat="1" ht="25.5">
      <c r="A76" s="107" t="s">
        <v>145</v>
      </c>
      <c r="B76" s="28" t="s">
        <v>146</v>
      </c>
      <c r="C76" s="18"/>
      <c r="D76" s="18"/>
      <c r="E76" s="21"/>
      <c r="F76" s="21"/>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32"/>
      <c r="FF76" s="32"/>
    </row>
    <row r="77" spans="1:162" s="6" customFormat="1" ht="51">
      <c r="A77" s="107" t="s">
        <v>147</v>
      </c>
      <c r="B77" s="28" t="s">
        <v>148</v>
      </c>
      <c r="C77" s="18"/>
      <c r="D77" s="18"/>
      <c r="E77" s="21"/>
      <c r="F77" s="21"/>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32"/>
      <c r="FF77" s="32"/>
    </row>
    <row r="78" spans="1:162" s="6" customFormat="1" ht="25.5">
      <c r="A78" s="107" t="s">
        <v>149</v>
      </c>
      <c r="B78" s="28" t="s">
        <v>150</v>
      </c>
      <c r="C78" s="18">
        <v>3474410</v>
      </c>
      <c r="D78" s="18">
        <v>3474410</v>
      </c>
      <c r="E78" s="21">
        <v>3474410</v>
      </c>
      <c r="F78" s="21">
        <v>0</v>
      </c>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32"/>
      <c r="FF78" s="32"/>
    </row>
    <row r="79" spans="1:162" s="6" customFormat="1" ht="25.5">
      <c r="A79" s="107" t="s">
        <v>151</v>
      </c>
      <c r="B79" s="28" t="s">
        <v>152</v>
      </c>
      <c r="C79" s="18"/>
      <c r="D79" s="18"/>
      <c r="E79" s="21"/>
      <c r="F79" s="21"/>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32"/>
      <c r="FF79" s="32"/>
    </row>
    <row r="80" spans="1:162" s="6" customFormat="1" ht="51">
      <c r="A80" s="107" t="s">
        <v>153</v>
      </c>
      <c r="B80" s="28" t="s">
        <v>154</v>
      </c>
      <c r="C80" s="18">
        <v>3272290</v>
      </c>
      <c r="D80" s="18">
        <v>3272290</v>
      </c>
      <c r="E80" s="21">
        <v>3272290</v>
      </c>
      <c r="F80" s="21">
        <v>0</v>
      </c>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32"/>
      <c r="FF80" s="32"/>
    </row>
    <row r="81" spans="1:162">
      <c r="A81" s="106" t="s">
        <v>155</v>
      </c>
      <c r="B81" s="17" t="s">
        <v>156</v>
      </c>
      <c r="C81" s="18">
        <f t="shared" ref="C81:F81" si="19">+C82+C83+C84+C85+C86+C87+C88+C89</f>
        <v>0</v>
      </c>
      <c r="D81" s="18">
        <f t="shared" si="19"/>
        <v>0</v>
      </c>
      <c r="E81" s="18">
        <f t="shared" si="19"/>
        <v>1</v>
      </c>
      <c r="F81" s="18">
        <f t="shared" si="19"/>
        <v>0</v>
      </c>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32"/>
      <c r="FF81" s="32"/>
    </row>
    <row r="82" spans="1:162" ht="25.5">
      <c r="A82" s="107" t="s">
        <v>157</v>
      </c>
      <c r="B82" s="20" t="s">
        <v>158</v>
      </c>
      <c r="C82" s="18"/>
      <c r="D82" s="18"/>
      <c r="E82" s="21"/>
      <c r="F82" s="21"/>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32"/>
      <c r="FF82" s="32"/>
    </row>
    <row r="83" spans="1:162" ht="25.5">
      <c r="A83" s="107" t="s">
        <v>159</v>
      </c>
      <c r="B83" s="29" t="s">
        <v>138</v>
      </c>
      <c r="C83" s="18"/>
      <c r="D83" s="18"/>
      <c r="E83" s="21"/>
      <c r="F83" s="21"/>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32"/>
      <c r="FF83" s="32"/>
    </row>
    <row r="84" spans="1:162" ht="38.25">
      <c r="A84" s="107" t="s">
        <v>160</v>
      </c>
      <c r="B84" s="20" t="s">
        <v>161</v>
      </c>
      <c r="C84" s="18"/>
      <c r="D84" s="18"/>
      <c r="E84" s="21"/>
      <c r="F84" s="21"/>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32"/>
      <c r="FF84" s="32"/>
    </row>
    <row r="85" spans="1:162" ht="38.25">
      <c r="A85" s="107" t="s">
        <v>162</v>
      </c>
      <c r="B85" s="20" t="s">
        <v>163</v>
      </c>
      <c r="C85" s="18"/>
      <c r="D85" s="18"/>
      <c r="E85" s="21"/>
      <c r="F85" s="21"/>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32"/>
      <c r="FF85" s="32"/>
    </row>
    <row r="86" spans="1:162" ht="25.5">
      <c r="A86" s="107" t="s">
        <v>164</v>
      </c>
      <c r="B86" s="20" t="s">
        <v>142</v>
      </c>
      <c r="C86" s="18"/>
      <c r="D86" s="18"/>
      <c r="E86" s="21"/>
      <c r="F86" s="21"/>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32"/>
      <c r="FF86" s="32"/>
    </row>
    <row r="87" spans="1:162">
      <c r="A87" s="111" t="s">
        <v>165</v>
      </c>
      <c r="B87" s="30" t="s">
        <v>166</v>
      </c>
      <c r="C87" s="18"/>
      <c r="D87" s="18"/>
      <c r="E87" s="21"/>
      <c r="F87" s="21"/>
      <c r="AQ87" s="32"/>
      <c r="BQ87" s="32"/>
      <c r="BR87" s="32"/>
      <c r="BS87" s="32"/>
      <c r="CK87" s="32"/>
    </row>
    <row r="88" spans="1:162" ht="63.75">
      <c r="A88" s="20" t="s">
        <v>167</v>
      </c>
      <c r="B88" s="31" t="s">
        <v>168</v>
      </c>
      <c r="C88" s="18"/>
      <c r="D88" s="18"/>
      <c r="E88" s="21">
        <v>1</v>
      </c>
      <c r="F88" s="21">
        <v>0</v>
      </c>
      <c r="BQ88" s="32"/>
      <c r="BR88" s="32"/>
      <c r="BS88" s="32"/>
      <c r="CK88" s="32"/>
    </row>
    <row r="89" spans="1:162" ht="25.5">
      <c r="A89" s="20" t="s">
        <v>169</v>
      </c>
      <c r="B89" s="33" t="s">
        <v>170</v>
      </c>
      <c r="C89" s="18"/>
      <c r="D89" s="18"/>
      <c r="E89" s="21"/>
      <c r="F89" s="21"/>
      <c r="BQ89" s="32"/>
      <c r="BR89" s="32"/>
      <c r="BS89" s="32"/>
      <c r="CK89" s="32"/>
    </row>
    <row r="90" spans="1:162" ht="38.25">
      <c r="A90" s="20" t="s">
        <v>171</v>
      </c>
      <c r="B90" s="34" t="s">
        <v>172</v>
      </c>
      <c r="C90" s="22">
        <f t="shared" ref="C90:F90" si="20">C93+C91</f>
        <v>0</v>
      </c>
      <c r="D90" s="22">
        <f t="shared" si="20"/>
        <v>0</v>
      </c>
      <c r="E90" s="22">
        <f t="shared" si="20"/>
        <v>0</v>
      </c>
      <c r="F90" s="22">
        <f t="shared" si="20"/>
        <v>0</v>
      </c>
      <c r="BQ90" s="32"/>
      <c r="BR90" s="32"/>
      <c r="BS90" s="32"/>
      <c r="CK90" s="32"/>
    </row>
    <row r="91" spans="1:162">
      <c r="A91" s="20" t="s">
        <v>173</v>
      </c>
      <c r="B91" s="33" t="s">
        <v>174</v>
      </c>
      <c r="C91" s="22">
        <f t="shared" ref="C91:F91" si="21">C92</f>
        <v>0</v>
      </c>
      <c r="D91" s="22">
        <f t="shared" si="21"/>
        <v>0</v>
      </c>
      <c r="E91" s="22">
        <f t="shared" si="21"/>
        <v>0</v>
      </c>
      <c r="F91" s="22">
        <f t="shared" si="21"/>
        <v>0</v>
      </c>
      <c r="BQ91" s="32"/>
      <c r="BR91" s="32"/>
      <c r="BS91" s="32"/>
      <c r="CK91" s="32"/>
    </row>
    <row r="92" spans="1:162">
      <c r="A92" s="20" t="s">
        <v>175</v>
      </c>
      <c r="B92" s="33" t="s">
        <v>176</v>
      </c>
      <c r="C92" s="22"/>
      <c r="D92" s="22"/>
      <c r="E92" s="22"/>
      <c r="F92" s="22"/>
      <c r="BQ92" s="32"/>
      <c r="BR92" s="32"/>
      <c r="BS92" s="32"/>
      <c r="CK92" s="32"/>
    </row>
    <row r="93" spans="1:162">
      <c r="A93" s="20" t="s">
        <v>177</v>
      </c>
      <c r="B93" s="33" t="s">
        <v>178</v>
      </c>
      <c r="C93" s="22">
        <f t="shared" ref="C93:F93" si="22">C94</f>
        <v>0</v>
      </c>
      <c r="D93" s="22">
        <f t="shared" si="22"/>
        <v>0</v>
      </c>
      <c r="E93" s="22">
        <f t="shared" si="22"/>
        <v>0</v>
      </c>
      <c r="F93" s="22">
        <f t="shared" si="22"/>
        <v>0</v>
      </c>
      <c r="G93" s="32"/>
      <c r="BQ93" s="32"/>
      <c r="BR93" s="32"/>
      <c r="BS93" s="32"/>
      <c r="CK93" s="32"/>
    </row>
    <row r="94" spans="1:162">
      <c r="A94" s="20" t="s">
        <v>179</v>
      </c>
      <c r="B94" s="33" t="s">
        <v>180</v>
      </c>
      <c r="C94" s="18"/>
      <c r="D94" s="18"/>
      <c r="E94" s="21"/>
      <c r="F94" s="21"/>
      <c r="G94" s="32"/>
      <c r="BQ94" s="32"/>
      <c r="BR94" s="32"/>
      <c r="BS94" s="32"/>
      <c r="CK94" s="32"/>
    </row>
    <row r="95" spans="1:162" ht="38.25">
      <c r="A95" s="20" t="s">
        <v>181</v>
      </c>
      <c r="B95" s="34" t="s">
        <v>172</v>
      </c>
      <c r="C95" s="22">
        <f t="shared" ref="C95:F95" si="23">C96+C99</f>
        <v>0</v>
      </c>
      <c r="D95" s="22">
        <f t="shared" si="23"/>
        <v>0</v>
      </c>
      <c r="E95" s="22">
        <f t="shared" si="23"/>
        <v>0</v>
      </c>
      <c r="F95" s="22">
        <f t="shared" si="23"/>
        <v>0</v>
      </c>
      <c r="G95" s="32"/>
      <c r="BQ95" s="32"/>
      <c r="BR95" s="32"/>
      <c r="BS95" s="32"/>
      <c r="CK95" s="32"/>
    </row>
    <row r="96" spans="1:162">
      <c r="A96" s="20" t="s">
        <v>182</v>
      </c>
      <c r="B96" s="33" t="s">
        <v>178</v>
      </c>
      <c r="C96" s="22">
        <f t="shared" ref="C96:F96" si="24">C97+C98</f>
        <v>0</v>
      </c>
      <c r="D96" s="22">
        <f t="shared" si="24"/>
        <v>0</v>
      </c>
      <c r="E96" s="22">
        <f t="shared" si="24"/>
        <v>0</v>
      </c>
      <c r="F96" s="22">
        <f t="shared" si="24"/>
        <v>0</v>
      </c>
      <c r="G96" s="32"/>
      <c r="BQ96" s="32"/>
      <c r="BR96" s="32"/>
      <c r="BS96" s="32"/>
      <c r="CK96" s="32"/>
    </row>
    <row r="97" spans="1:89">
      <c r="A97" s="20" t="s">
        <v>183</v>
      </c>
      <c r="B97" s="33" t="s">
        <v>184</v>
      </c>
      <c r="C97" s="18"/>
      <c r="D97" s="18"/>
      <c r="E97" s="21"/>
      <c r="F97" s="21"/>
      <c r="G97" s="32"/>
      <c r="BQ97" s="32"/>
      <c r="BR97" s="32"/>
      <c r="BS97" s="32"/>
      <c r="CK97" s="32"/>
    </row>
    <row r="98" spans="1:89">
      <c r="A98" s="20" t="s">
        <v>185</v>
      </c>
      <c r="B98" s="33" t="s">
        <v>186</v>
      </c>
      <c r="C98" s="18"/>
      <c r="D98" s="18"/>
      <c r="E98" s="21"/>
      <c r="F98" s="21"/>
      <c r="G98" s="32"/>
      <c r="BQ98" s="32"/>
      <c r="BR98" s="32"/>
      <c r="BS98" s="32"/>
      <c r="CK98" s="32"/>
    </row>
    <row r="99" spans="1:89">
      <c r="A99" s="20" t="s">
        <v>187</v>
      </c>
      <c r="B99" s="34" t="s">
        <v>518</v>
      </c>
      <c r="C99" s="22">
        <f t="shared" ref="C99:F99" si="25">C100+C101</f>
        <v>0</v>
      </c>
      <c r="D99" s="22">
        <f t="shared" si="25"/>
        <v>0</v>
      </c>
      <c r="E99" s="22">
        <f t="shared" si="25"/>
        <v>0</v>
      </c>
      <c r="F99" s="22">
        <f t="shared" si="25"/>
        <v>0</v>
      </c>
      <c r="G99" s="32"/>
      <c r="BQ99" s="32"/>
      <c r="BR99" s="32"/>
      <c r="BS99" s="32"/>
      <c r="CK99" s="32"/>
    </row>
    <row r="100" spans="1:89">
      <c r="A100" s="20" t="s">
        <v>188</v>
      </c>
      <c r="B100" s="33" t="s">
        <v>184</v>
      </c>
      <c r="C100" s="18"/>
      <c r="D100" s="18"/>
      <c r="E100" s="21"/>
      <c r="F100" s="21"/>
      <c r="G100" s="32"/>
      <c r="BQ100" s="32"/>
      <c r="BR100" s="32"/>
      <c r="BS100" s="32"/>
      <c r="CK100" s="32"/>
    </row>
    <row r="101" spans="1:89">
      <c r="A101" s="20" t="s">
        <v>189</v>
      </c>
      <c r="B101" s="33" t="s">
        <v>186</v>
      </c>
      <c r="C101" s="18"/>
      <c r="D101" s="18"/>
      <c r="E101" s="21"/>
      <c r="F101" s="21"/>
      <c r="G101" s="32"/>
      <c r="BQ101" s="32"/>
      <c r="BR101" s="32"/>
      <c r="BS101" s="32"/>
      <c r="CK101" s="32"/>
    </row>
    <row r="102" spans="1:89" ht="25.5">
      <c r="A102" s="35" t="s">
        <v>190</v>
      </c>
      <c r="B102" s="36" t="s">
        <v>191</v>
      </c>
      <c r="C102" s="22">
        <f t="shared" ref="C102:F102" si="26">C103+C106</f>
        <v>0</v>
      </c>
      <c r="D102" s="22">
        <f t="shared" si="26"/>
        <v>0</v>
      </c>
      <c r="E102" s="22">
        <f t="shared" si="26"/>
        <v>0</v>
      </c>
      <c r="F102" s="22">
        <f t="shared" si="26"/>
        <v>0</v>
      </c>
      <c r="G102" s="32"/>
      <c r="BQ102" s="32"/>
      <c r="BR102" s="32"/>
      <c r="BS102" s="32"/>
      <c r="CK102" s="32"/>
    </row>
    <row r="103" spans="1:89" ht="38.25">
      <c r="A103" s="20" t="s">
        <v>192</v>
      </c>
      <c r="B103" s="36" t="s">
        <v>172</v>
      </c>
      <c r="C103" s="22">
        <f t="shared" ref="C103:F103" si="27">C104+C105</f>
        <v>0</v>
      </c>
      <c r="D103" s="22">
        <f t="shared" si="27"/>
        <v>0</v>
      </c>
      <c r="E103" s="22">
        <f t="shared" si="27"/>
        <v>0</v>
      </c>
      <c r="F103" s="22">
        <f t="shared" si="27"/>
        <v>0</v>
      </c>
      <c r="G103" s="32"/>
      <c r="BQ103" s="32"/>
      <c r="BR103" s="32"/>
      <c r="BS103" s="32"/>
      <c r="CK103" s="32"/>
    </row>
    <row r="104" spans="1:89">
      <c r="A104" s="20" t="s">
        <v>193</v>
      </c>
      <c r="B104" s="20" t="s">
        <v>194</v>
      </c>
      <c r="C104" s="22"/>
      <c r="D104" s="22"/>
      <c r="E104" s="22"/>
      <c r="F104" s="22"/>
      <c r="G104" s="32"/>
      <c r="BQ104" s="32"/>
      <c r="BR104" s="32"/>
      <c r="BS104" s="32"/>
      <c r="CK104" s="32"/>
    </row>
    <row r="105" spans="1:89" ht="26.25" customHeight="1">
      <c r="A105" s="20" t="s">
        <v>195</v>
      </c>
      <c r="B105" s="20" t="s">
        <v>196</v>
      </c>
      <c r="C105" s="22"/>
      <c r="D105" s="22"/>
      <c r="E105" s="22"/>
      <c r="F105" s="22"/>
      <c r="G105" s="32"/>
      <c r="BQ105" s="32"/>
      <c r="BR105" s="32"/>
      <c r="BS105" s="32"/>
      <c r="CK105" s="32"/>
    </row>
    <row r="106" spans="1:89">
      <c r="A106" s="39"/>
      <c r="B106" s="37" t="s">
        <v>197</v>
      </c>
      <c r="C106" s="22">
        <f t="shared" ref="C106:F108" si="28">C107</f>
        <v>0</v>
      </c>
      <c r="D106" s="22">
        <f t="shared" si="28"/>
        <v>0</v>
      </c>
      <c r="E106" s="22">
        <f t="shared" si="28"/>
        <v>0</v>
      </c>
      <c r="F106" s="22">
        <f t="shared" si="28"/>
        <v>0</v>
      </c>
      <c r="G106" s="32"/>
      <c r="BQ106" s="32"/>
      <c r="BR106" s="32"/>
      <c r="BS106" s="32"/>
      <c r="CK106" s="32"/>
    </row>
    <row r="107" spans="1:89">
      <c r="A107" s="20" t="s">
        <v>198</v>
      </c>
      <c r="B107" s="37" t="s">
        <v>199</v>
      </c>
      <c r="C107" s="22">
        <f t="shared" si="28"/>
        <v>0</v>
      </c>
      <c r="D107" s="22">
        <f t="shared" si="28"/>
        <v>0</v>
      </c>
      <c r="E107" s="22">
        <f t="shared" si="28"/>
        <v>0</v>
      </c>
      <c r="F107" s="22">
        <f t="shared" si="28"/>
        <v>0</v>
      </c>
      <c r="G107" s="32"/>
      <c r="BQ107" s="32"/>
      <c r="BR107" s="32"/>
      <c r="BS107" s="32"/>
      <c r="CK107" s="32"/>
    </row>
    <row r="108" spans="1:89" ht="25.5">
      <c r="A108" s="20" t="s">
        <v>200</v>
      </c>
      <c r="B108" s="37" t="s">
        <v>201</v>
      </c>
      <c r="C108" s="22">
        <f t="shared" si="28"/>
        <v>0</v>
      </c>
      <c r="D108" s="22">
        <f t="shared" si="28"/>
        <v>0</v>
      </c>
      <c r="E108" s="22">
        <f t="shared" si="28"/>
        <v>0</v>
      </c>
      <c r="F108" s="22">
        <f t="shared" si="28"/>
        <v>0</v>
      </c>
      <c r="G108" s="32"/>
      <c r="BQ108" s="32"/>
      <c r="BR108" s="32"/>
      <c r="BS108" s="32"/>
      <c r="CK108" s="32"/>
    </row>
    <row r="109" spans="1:89">
      <c r="A109" s="20" t="s">
        <v>202</v>
      </c>
      <c r="B109" s="38" t="s">
        <v>203</v>
      </c>
      <c r="C109" s="18"/>
      <c r="D109" s="18"/>
      <c r="E109" s="21"/>
      <c r="F109" s="22"/>
      <c r="CK109" s="32"/>
    </row>
    <row r="110" spans="1:89" ht="12" customHeight="1">
      <c r="A110" s="36" t="s">
        <v>204</v>
      </c>
      <c r="B110" s="36" t="s">
        <v>205</v>
      </c>
      <c r="C110" s="22">
        <f t="shared" ref="C110:F110" si="29">C111</f>
        <v>0</v>
      </c>
      <c r="D110" s="22">
        <f t="shared" si="29"/>
        <v>0</v>
      </c>
      <c r="E110" s="22">
        <f t="shared" si="29"/>
        <v>-183699</v>
      </c>
      <c r="F110" s="22">
        <f t="shared" si="29"/>
        <v>95144</v>
      </c>
      <c r="CK110" s="32"/>
    </row>
    <row r="111" spans="1:89" ht="25.5">
      <c r="A111" s="20" t="s">
        <v>206</v>
      </c>
      <c r="B111" s="20" t="s">
        <v>207</v>
      </c>
      <c r="C111" s="18"/>
      <c r="D111" s="18"/>
      <c r="E111" s="21">
        <v>-183699</v>
      </c>
      <c r="F111" s="21">
        <v>95144</v>
      </c>
      <c r="CK111" s="32"/>
    </row>
    <row r="112" spans="1:89">
      <c r="CK112" s="32"/>
    </row>
    <row r="113" spans="2:89">
      <c r="CK113" s="32"/>
    </row>
    <row r="114" spans="2:89" ht="15">
      <c r="B114" s="129" t="s">
        <v>522</v>
      </c>
      <c r="C114" s="44"/>
      <c r="D114" s="44"/>
      <c r="E114" s="45" t="s">
        <v>523</v>
      </c>
      <c r="CK114" s="32"/>
    </row>
    <row r="115" spans="2:89" ht="15">
      <c r="B115" s="129" t="s">
        <v>524</v>
      </c>
      <c r="C115" s="44"/>
      <c r="D115" s="44"/>
      <c r="E115" s="45" t="s">
        <v>525</v>
      </c>
      <c r="CK115" s="32"/>
    </row>
    <row r="116" spans="2:89">
      <c r="CK116" s="32"/>
    </row>
    <row r="117" spans="2:89">
      <c r="CK117" s="32"/>
    </row>
    <row r="118" spans="2:89">
      <c r="CK118" s="32"/>
    </row>
    <row r="119" spans="2:89">
      <c r="CK119" s="32"/>
    </row>
    <row r="120" spans="2:89">
      <c r="CK120" s="32"/>
    </row>
    <row r="121" spans="2:89">
      <c r="CK121" s="32"/>
    </row>
    <row r="122" spans="2:89">
      <c r="CK122" s="32"/>
    </row>
    <row r="123" spans="2:89">
      <c r="CK123" s="32"/>
    </row>
    <row r="124" spans="2:89">
      <c r="CK124" s="32"/>
    </row>
    <row r="125" spans="2:89">
      <c r="CK125" s="32"/>
    </row>
    <row r="126" spans="2:89">
      <c r="CK126" s="32"/>
    </row>
    <row r="127" spans="2:89">
      <c r="CK127" s="32"/>
    </row>
    <row r="128" spans="2:89">
      <c r="CK128" s="32"/>
    </row>
    <row r="129" spans="89:89">
      <c r="CK129" s="32"/>
    </row>
    <row r="130" spans="89:89">
      <c r="CK130" s="32"/>
    </row>
    <row r="131" spans="89:89">
      <c r="CK131" s="32"/>
    </row>
    <row r="132" spans="89:89">
      <c r="CK132" s="32"/>
    </row>
    <row r="133" spans="89:89">
      <c r="CK133" s="32"/>
    </row>
    <row r="134" spans="89:89">
      <c r="CK134" s="32"/>
    </row>
    <row r="135" spans="89:89">
      <c r="CK135" s="32"/>
    </row>
    <row r="136" spans="89:89">
      <c r="CK136" s="32"/>
    </row>
    <row r="137" spans="89:89">
      <c r="CK137" s="32"/>
    </row>
    <row r="138" spans="89:89">
      <c r="CK138" s="32"/>
    </row>
    <row r="139" spans="89:89">
      <c r="CK139" s="32"/>
    </row>
    <row r="140" spans="89:89">
      <c r="CK140" s="32"/>
    </row>
    <row r="141" spans="89:89">
      <c r="CK141" s="32"/>
    </row>
    <row r="142" spans="89:89">
      <c r="CK142" s="32"/>
    </row>
    <row r="143" spans="89:89">
      <c r="CK143" s="32"/>
    </row>
    <row r="144" spans="89:89">
      <c r="CK144" s="32"/>
    </row>
    <row r="145" spans="1:89" s="6" customFormat="1">
      <c r="A145" s="40"/>
      <c r="B145" s="11"/>
      <c r="C145" s="41"/>
      <c r="D145" s="41"/>
      <c r="E145" s="11"/>
      <c r="F145" s="11"/>
      <c r="CK145" s="32"/>
    </row>
    <row r="146" spans="1:89" s="6" customFormat="1">
      <c r="A146" s="40"/>
      <c r="B146" s="11"/>
      <c r="C146" s="41"/>
      <c r="D146" s="41"/>
      <c r="E146" s="11"/>
      <c r="F146" s="11"/>
      <c r="CK146" s="32"/>
    </row>
    <row r="147" spans="1:89" s="6" customFormat="1">
      <c r="A147" s="40"/>
      <c r="B147" s="11"/>
      <c r="C147" s="41"/>
      <c r="D147" s="41"/>
      <c r="E147" s="11"/>
      <c r="F147" s="11"/>
      <c r="CK147" s="32"/>
    </row>
    <row r="148" spans="1:89" s="6" customFormat="1">
      <c r="A148" s="40"/>
      <c r="B148" s="11"/>
      <c r="C148" s="41"/>
      <c r="D148" s="41"/>
      <c r="E148" s="11"/>
      <c r="F148" s="11"/>
      <c r="CK148" s="32"/>
    </row>
    <row r="149" spans="1:89" s="6" customFormat="1">
      <c r="A149" s="40"/>
      <c r="B149" s="11"/>
      <c r="C149" s="41"/>
      <c r="D149" s="41"/>
      <c r="E149" s="11"/>
      <c r="F149" s="11"/>
      <c r="CK149" s="32"/>
    </row>
    <row r="150" spans="1:89" s="6" customFormat="1">
      <c r="A150" s="40"/>
      <c r="B150" s="11"/>
      <c r="C150" s="41"/>
      <c r="D150" s="41"/>
      <c r="E150" s="11"/>
      <c r="F150" s="11"/>
      <c r="CK150" s="32"/>
    </row>
    <row r="151" spans="1:89" s="6" customFormat="1">
      <c r="A151" s="40"/>
      <c r="B151" s="11"/>
      <c r="C151" s="41"/>
      <c r="D151" s="41"/>
      <c r="E151" s="11"/>
      <c r="F151" s="11"/>
      <c r="CK151" s="32"/>
    </row>
    <row r="152" spans="1:89" s="6" customFormat="1">
      <c r="A152" s="40"/>
      <c r="B152" s="11"/>
      <c r="C152" s="41"/>
      <c r="D152" s="41"/>
      <c r="E152" s="11"/>
      <c r="F152" s="11"/>
      <c r="CK152" s="32"/>
    </row>
    <row r="153" spans="1:89" s="6" customFormat="1">
      <c r="A153" s="40"/>
      <c r="B153" s="11"/>
      <c r="C153" s="41"/>
      <c r="D153" s="41"/>
      <c r="E153" s="11"/>
      <c r="F153" s="11"/>
      <c r="CK153" s="32"/>
    </row>
    <row r="154" spans="1:89" s="6" customFormat="1">
      <c r="A154" s="40"/>
      <c r="B154" s="11"/>
      <c r="C154" s="41"/>
      <c r="D154" s="41"/>
      <c r="E154" s="11"/>
      <c r="F154" s="11"/>
      <c r="CK154" s="32"/>
    </row>
    <row r="155" spans="1:89" s="6" customFormat="1">
      <c r="A155" s="40"/>
      <c r="B155" s="11"/>
      <c r="C155" s="41"/>
      <c r="D155" s="41"/>
      <c r="E155" s="11"/>
      <c r="F155" s="11"/>
      <c r="CK155" s="32"/>
    </row>
    <row r="156" spans="1:89" s="6" customFormat="1">
      <c r="A156" s="40"/>
      <c r="B156" s="11"/>
      <c r="C156" s="41"/>
      <c r="D156" s="41"/>
      <c r="E156" s="11"/>
      <c r="F156" s="11"/>
      <c r="CK156" s="32"/>
    </row>
  </sheetData>
  <protectedRanges>
    <protectedRange sqref="E82:F83 C24:F24 C56:F56 E30:F51 E63:F63 E87:F89 C58:F58 C66:F67 C81:F81 E94:F94 E97:F98 E100:F101 E17:F23 E55:F55 E71:F80 E25:F27" name="Zonă1" securityDescriptor="O:WDG:WDD:(A;;CC;;;AN)(A;;CC;;;AU)(A;;CC;;;WD)"/>
  </protectedRanges>
  <mergeCells count="31">
    <mergeCell ref="BD4:BH4"/>
    <mergeCell ref="G4:J4"/>
    <mergeCell ref="K4:O4"/>
    <mergeCell ref="P4:T4"/>
    <mergeCell ref="U4:Y4"/>
    <mergeCell ref="Z4:AD4"/>
    <mergeCell ref="AE4:AI4"/>
    <mergeCell ref="AJ4:AN4"/>
    <mergeCell ref="AO4:AS4"/>
    <mergeCell ref="AT4:AX4"/>
    <mergeCell ref="AY4:BC4"/>
    <mergeCell ref="DL4:DP4"/>
    <mergeCell ref="BI4:BM4"/>
    <mergeCell ref="BN4:BR4"/>
    <mergeCell ref="BS4:BW4"/>
    <mergeCell ref="BX4:CB4"/>
    <mergeCell ref="CC4:CG4"/>
    <mergeCell ref="CH4:CL4"/>
    <mergeCell ref="CM4:CQ4"/>
    <mergeCell ref="CR4:CV4"/>
    <mergeCell ref="CW4:DA4"/>
    <mergeCell ref="DB4:DF4"/>
    <mergeCell ref="DG4:DK4"/>
    <mergeCell ref="EU4:EY4"/>
    <mergeCell ref="EZ4:FD4"/>
    <mergeCell ref="DQ4:DU4"/>
    <mergeCell ref="DV4:DZ4"/>
    <mergeCell ref="EA4:EE4"/>
    <mergeCell ref="EF4:EJ4"/>
    <mergeCell ref="EK4:EO4"/>
    <mergeCell ref="EP4:ET4"/>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IP293"/>
  <sheetViews>
    <sheetView zoomScaleNormal="100" workbookViewId="0">
      <pane xSplit="3" ySplit="6" topLeftCell="D7" activePane="bottomRight" state="frozen"/>
      <selection activeCell="G7" sqref="G7:H290"/>
      <selection pane="topRight" activeCell="G7" sqref="G7:H290"/>
      <selection pane="bottomLeft" activeCell="G7" sqref="G7:H290"/>
      <selection pane="bottomRight" activeCell="I5" sqref="I5"/>
    </sheetView>
  </sheetViews>
  <sheetFormatPr defaultRowHeight="15"/>
  <cols>
    <col min="1" max="1" width="14.42578125" style="42" customWidth="1"/>
    <col min="2" max="2" width="71.28515625" style="44" customWidth="1"/>
    <col min="3" max="3" width="7" style="44" hidden="1" customWidth="1"/>
    <col min="4" max="4" width="14.7109375" style="44" customWidth="1"/>
    <col min="5" max="5" width="15.42578125" style="44" customWidth="1"/>
    <col min="6" max="6" width="15.7109375" style="44" bestFit="1" customWidth="1"/>
    <col min="7" max="7" width="15.42578125" style="44" bestFit="1" customWidth="1"/>
    <col min="8" max="8" width="14.5703125" style="44" bestFit="1" customWidth="1"/>
    <col min="9" max="16384" width="9.140625" style="45"/>
  </cols>
  <sheetData>
    <row r="1" spans="1:8" ht="20.25">
      <c r="B1" s="116" t="s">
        <v>520</v>
      </c>
      <c r="C1" s="43"/>
    </row>
    <row r="2" spans="1:8">
      <c r="B2" s="43"/>
      <c r="C2" s="43"/>
    </row>
    <row r="3" spans="1:8">
      <c r="B3" s="43"/>
      <c r="C3" s="43"/>
      <c r="D3" s="46"/>
    </row>
    <row r="4" spans="1:8">
      <c r="D4" s="47"/>
      <c r="E4" s="47"/>
      <c r="F4" s="48"/>
      <c r="G4" s="49"/>
      <c r="H4" s="50" t="s">
        <v>0</v>
      </c>
    </row>
    <row r="5" spans="1:8" s="54" customFormat="1" ht="75">
      <c r="A5" s="51"/>
      <c r="B5" s="52" t="s">
        <v>2</v>
      </c>
      <c r="C5" s="52"/>
      <c r="D5" s="52" t="s">
        <v>208</v>
      </c>
      <c r="E5" s="53" t="s">
        <v>209</v>
      </c>
      <c r="F5" s="53" t="s">
        <v>210</v>
      </c>
      <c r="G5" s="52" t="s">
        <v>211</v>
      </c>
      <c r="H5" s="52" t="s">
        <v>212</v>
      </c>
    </row>
    <row r="6" spans="1:8">
      <c r="A6" s="55"/>
      <c r="B6" s="56" t="s">
        <v>213</v>
      </c>
      <c r="C6" s="56"/>
      <c r="D6" s="57"/>
      <c r="E6" s="57"/>
      <c r="F6" s="57"/>
      <c r="G6" s="57"/>
      <c r="H6" s="57"/>
    </row>
    <row r="7" spans="1:8" s="61" customFormat="1" ht="16.5" customHeight="1">
      <c r="A7" s="58" t="s">
        <v>214</v>
      </c>
      <c r="B7" s="59" t="s">
        <v>215</v>
      </c>
      <c r="C7" s="118">
        <f t="shared" ref="C7:H7" si="0">+C8+C16</f>
        <v>0</v>
      </c>
      <c r="D7" s="118">
        <f t="shared" si="0"/>
        <v>415699520</v>
      </c>
      <c r="E7" s="118">
        <f t="shared" si="0"/>
        <v>412127050</v>
      </c>
      <c r="F7" s="118">
        <f t="shared" si="0"/>
        <v>338710870</v>
      </c>
      <c r="G7" s="118">
        <f t="shared" si="0"/>
        <v>235897260</v>
      </c>
      <c r="H7" s="118">
        <f t="shared" si="0"/>
        <v>56807803</v>
      </c>
    </row>
    <row r="8" spans="1:8" s="61" customFormat="1">
      <c r="A8" s="58" t="s">
        <v>216</v>
      </c>
      <c r="B8" s="62" t="s">
        <v>217</v>
      </c>
      <c r="C8" s="119">
        <f>+C9+C10+C13+C11+C12+C15+C250+C14</f>
        <v>0</v>
      </c>
      <c r="D8" s="119">
        <f t="shared" ref="D8:H8" si="1">+D9+D10+D13+D11+D12+D15+D250+D14</f>
        <v>415484520</v>
      </c>
      <c r="E8" s="119">
        <f t="shared" si="1"/>
        <v>411912050</v>
      </c>
      <c r="F8" s="119">
        <f t="shared" si="1"/>
        <v>338710870</v>
      </c>
      <c r="G8" s="119">
        <f t="shared" si="1"/>
        <v>235897260</v>
      </c>
      <c r="H8" s="119">
        <f t="shared" si="1"/>
        <v>56807803</v>
      </c>
    </row>
    <row r="9" spans="1:8" s="61" customFormat="1">
      <c r="A9" s="58" t="s">
        <v>218</v>
      </c>
      <c r="B9" s="62" t="s">
        <v>219</v>
      </c>
      <c r="C9" s="119">
        <f t="shared" ref="C9:H9" si="2">+C23</f>
        <v>0</v>
      </c>
      <c r="D9" s="119">
        <f t="shared" si="2"/>
        <v>4178000</v>
      </c>
      <c r="E9" s="119">
        <f t="shared" si="2"/>
        <v>4178000</v>
      </c>
      <c r="F9" s="119">
        <f t="shared" si="2"/>
        <v>2118250</v>
      </c>
      <c r="G9" s="119">
        <f t="shared" si="2"/>
        <v>1432382</v>
      </c>
      <c r="H9" s="119">
        <f t="shared" si="2"/>
        <v>405421</v>
      </c>
    </row>
    <row r="10" spans="1:8" s="61" customFormat="1" ht="16.5" customHeight="1">
      <c r="A10" s="58" t="s">
        <v>220</v>
      </c>
      <c r="B10" s="62" t="s">
        <v>221</v>
      </c>
      <c r="C10" s="119">
        <f>+C43</f>
        <v>0</v>
      </c>
      <c r="D10" s="119">
        <f t="shared" ref="D10:H10" si="3">+D43</f>
        <v>248670920</v>
      </c>
      <c r="E10" s="119">
        <f t="shared" si="3"/>
        <v>245098450</v>
      </c>
      <c r="F10" s="119">
        <f t="shared" si="3"/>
        <v>235695620</v>
      </c>
      <c r="G10" s="119">
        <f t="shared" si="3"/>
        <v>168377216</v>
      </c>
      <c r="H10" s="119">
        <f t="shared" si="3"/>
        <v>40322309</v>
      </c>
    </row>
    <row r="11" spans="1:8" s="61" customFormat="1">
      <c r="A11" s="58" t="s">
        <v>222</v>
      </c>
      <c r="B11" s="62" t="s">
        <v>223</v>
      </c>
      <c r="C11" s="119">
        <f>+C71</f>
        <v>0</v>
      </c>
      <c r="D11" s="119">
        <f t="shared" ref="D11:H11" si="4">+D71</f>
        <v>0</v>
      </c>
      <c r="E11" s="119">
        <f t="shared" si="4"/>
        <v>0</v>
      </c>
      <c r="F11" s="119">
        <f t="shared" si="4"/>
        <v>0</v>
      </c>
      <c r="G11" s="119">
        <f t="shared" si="4"/>
        <v>0</v>
      </c>
      <c r="H11" s="119">
        <f t="shared" si="4"/>
        <v>0</v>
      </c>
    </row>
    <row r="12" spans="1:8" s="61" customFormat="1" ht="30">
      <c r="A12" s="58" t="s">
        <v>224</v>
      </c>
      <c r="B12" s="62" t="s">
        <v>225</v>
      </c>
      <c r="C12" s="119">
        <f>C251</f>
        <v>0</v>
      </c>
      <c r="D12" s="119">
        <f t="shared" ref="D12:H12" si="5">D251</f>
        <v>139700600</v>
      </c>
      <c r="E12" s="119">
        <f t="shared" si="5"/>
        <v>139700600</v>
      </c>
      <c r="F12" s="119">
        <f t="shared" si="5"/>
        <v>85177000</v>
      </c>
      <c r="G12" s="119">
        <f t="shared" si="5"/>
        <v>54079228</v>
      </c>
      <c r="H12" s="119">
        <f t="shared" si="5"/>
        <v>13568452</v>
      </c>
    </row>
    <row r="13" spans="1:8" s="61" customFormat="1" ht="16.5" customHeight="1">
      <c r="A13" s="58" t="s">
        <v>226</v>
      </c>
      <c r="B13" s="62" t="s">
        <v>227</v>
      </c>
      <c r="C13" s="119">
        <f>C264</f>
        <v>0</v>
      </c>
      <c r="D13" s="119">
        <f t="shared" ref="D13:H13" si="6">D264</f>
        <v>22935000</v>
      </c>
      <c r="E13" s="119">
        <f t="shared" si="6"/>
        <v>22935000</v>
      </c>
      <c r="F13" s="119">
        <f t="shared" si="6"/>
        <v>15720000</v>
      </c>
      <c r="G13" s="119">
        <f t="shared" si="6"/>
        <v>12215173</v>
      </c>
      <c r="H13" s="119">
        <f t="shared" si="6"/>
        <v>2627255</v>
      </c>
    </row>
    <row r="14" spans="1:8" s="61" customFormat="1" ht="30">
      <c r="A14" s="58" t="s">
        <v>228</v>
      </c>
      <c r="B14" s="62" t="s">
        <v>229</v>
      </c>
      <c r="C14" s="119">
        <f>C271</f>
        <v>0</v>
      </c>
      <c r="D14" s="119">
        <f t="shared" ref="D14:H14" si="7">D271</f>
        <v>0</v>
      </c>
      <c r="E14" s="119">
        <f t="shared" si="7"/>
        <v>0</v>
      </c>
      <c r="F14" s="119">
        <f t="shared" si="7"/>
        <v>0</v>
      </c>
      <c r="G14" s="119">
        <f t="shared" si="7"/>
        <v>0</v>
      </c>
      <c r="H14" s="119">
        <f t="shared" si="7"/>
        <v>0</v>
      </c>
    </row>
    <row r="15" spans="1:8" s="61" customFormat="1" ht="16.5" customHeight="1">
      <c r="A15" s="58" t="s">
        <v>230</v>
      </c>
      <c r="B15" s="62" t="s">
        <v>231</v>
      </c>
      <c r="C15" s="119">
        <f>C74</f>
        <v>0</v>
      </c>
      <c r="D15" s="119">
        <f t="shared" ref="D15:H15" si="8">D74</f>
        <v>0</v>
      </c>
      <c r="E15" s="119">
        <f t="shared" si="8"/>
        <v>0</v>
      </c>
      <c r="F15" s="119">
        <f t="shared" si="8"/>
        <v>0</v>
      </c>
      <c r="G15" s="119">
        <f t="shared" si="8"/>
        <v>0</v>
      </c>
      <c r="H15" s="119">
        <f t="shared" si="8"/>
        <v>0</v>
      </c>
    </row>
    <row r="16" spans="1:8" s="61" customFormat="1" ht="16.5" customHeight="1">
      <c r="A16" s="58" t="s">
        <v>232</v>
      </c>
      <c r="B16" s="62" t="s">
        <v>233</v>
      </c>
      <c r="C16" s="119">
        <f>C77</f>
        <v>0</v>
      </c>
      <c r="D16" s="119">
        <f t="shared" ref="D16:H16" si="9">D77</f>
        <v>215000</v>
      </c>
      <c r="E16" s="119">
        <f t="shared" si="9"/>
        <v>215000</v>
      </c>
      <c r="F16" s="119">
        <f t="shared" si="9"/>
        <v>0</v>
      </c>
      <c r="G16" s="119">
        <f t="shared" si="9"/>
        <v>0</v>
      </c>
      <c r="H16" s="119">
        <f t="shared" si="9"/>
        <v>0</v>
      </c>
    </row>
    <row r="17" spans="1:243" s="61" customFormat="1">
      <c r="A17" s="58" t="s">
        <v>234</v>
      </c>
      <c r="B17" s="62" t="s">
        <v>235</v>
      </c>
      <c r="C17" s="119">
        <f>C78</f>
        <v>0</v>
      </c>
      <c r="D17" s="119">
        <f t="shared" ref="D17:H17" si="10">D78</f>
        <v>215000</v>
      </c>
      <c r="E17" s="119">
        <f t="shared" si="10"/>
        <v>215000</v>
      </c>
      <c r="F17" s="119">
        <f t="shared" si="10"/>
        <v>0</v>
      </c>
      <c r="G17" s="119">
        <f t="shared" si="10"/>
        <v>0</v>
      </c>
      <c r="H17" s="119">
        <f t="shared" si="10"/>
        <v>0</v>
      </c>
    </row>
    <row r="18" spans="1:243" s="61" customFormat="1" ht="30">
      <c r="A18" s="58" t="s">
        <v>236</v>
      </c>
      <c r="B18" s="62" t="s">
        <v>237</v>
      </c>
      <c r="C18" s="119">
        <f>C250+C270</f>
        <v>0</v>
      </c>
      <c r="D18" s="119">
        <f t="shared" ref="D18:H18" si="11">D250+D270</f>
        <v>0</v>
      </c>
      <c r="E18" s="119">
        <f t="shared" si="11"/>
        <v>0</v>
      </c>
      <c r="F18" s="119">
        <f t="shared" si="11"/>
        <v>0</v>
      </c>
      <c r="G18" s="119">
        <f t="shared" si="11"/>
        <v>-206739</v>
      </c>
      <c r="H18" s="119">
        <f t="shared" si="11"/>
        <v>-115634</v>
      </c>
    </row>
    <row r="19" spans="1:243" s="61" customFormat="1" ht="16.5" customHeight="1">
      <c r="A19" s="58" t="s">
        <v>238</v>
      </c>
      <c r="B19" s="62" t="s">
        <v>239</v>
      </c>
      <c r="C19" s="119">
        <f t="shared" ref="C19:H19" si="12">+C20+C16</f>
        <v>0</v>
      </c>
      <c r="D19" s="119">
        <f t="shared" si="12"/>
        <v>415699520</v>
      </c>
      <c r="E19" s="119">
        <f t="shared" si="12"/>
        <v>412127050</v>
      </c>
      <c r="F19" s="119">
        <f t="shared" si="12"/>
        <v>338710870</v>
      </c>
      <c r="G19" s="119">
        <f t="shared" si="12"/>
        <v>235897260</v>
      </c>
      <c r="H19" s="119">
        <f t="shared" si="12"/>
        <v>56807803</v>
      </c>
    </row>
    <row r="20" spans="1:243" s="61" customFormat="1">
      <c r="A20" s="58" t="s">
        <v>240</v>
      </c>
      <c r="B20" s="62" t="s">
        <v>217</v>
      </c>
      <c r="C20" s="119">
        <f>C9+C10+C11+C12+C13+C15+C250+C14</f>
        <v>0</v>
      </c>
      <c r="D20" s="119">
        <f t="shared" ref="D20:H20" si="13">D9+D10+D11+D12+D13+D15+D250+D14</f>
        <v>415484520</v>
      </c>
      <c r="E20" s="119">
        <f t="shared" si="13"/>
        <v>411912050</v>
      </c>
      <c r="F20" s="119">
        <f t="shared" si="13"/>
        <v>338710870</v>
      </c>
      <c r="G20" s="119">
        <f t="shared" si="13"/>
        <v>235897260</v>
      </c>
      <c r="H20" s="119">
        <f t="shared" si="13"/>
        <v>56807803</v>
      </c>
    </row>
    <row r="21" spans="1:243" s="61" customFormat="1" ht="16.5" customHeight="1">
      <c r="A21" s="63" t="s">
        <v>241</v>
      </c>
      <c r="B21" s="62" t="s">
        <v>242</v>
      </c>
      <c r="C21" s="119">
        <f>+C22+C77+C250</f>
        <v>0</v>
      </c>
      <c r="D21" s="119">
        <f t="shared" ref="D21:H21" si="14">+D22+D77+D250</f>
        <v>392764520</v>
      </c>
      <c r="E21" s="119">
        <f t="shared" si="14"/>
        <v>389192050</v>
      </c>
      <c r="F21" s="119">
        <f t="shared" si="14"/>
        <v>322990870</v>
      </c>
      <c r="G21" s="119">
        <f t="shared" si="14"/>
        <v>223682087</v>
      </c>
      <c r="H21" s="119">
        <f t="shared" si="14"/>
        <v>54180548</v>
      </c>
    </row>
    <row r="22" spans="1:243" s="61" customFormat="1" ht="16.5" customHeight="1">
      <c r="A22" s="58" t="s">
        <v>243</v>
      </c>
      <c r="B22" s="62" t="s">
        <v>217</v>
      </c>
      <c r="C22" s="119">
        <f>+C23+C43+C71+C251+C74+C271</f>
        <v>0</v>
      </c>
      <c r="D22" s="119">
        <f t="shared" ref="D22:H22" si="15">+D23+D43+D71+D251+D74+D271</f>
        <v>392549520</v>
      </c>
      <c r="E22" s="119">
        <f t="shared" si="15"/>
        <v>388977050</v>
      </c>
      <c r="F22" s="119">
        <f t="shared" si="15"/>
        <v>322990870</v>
      </c>
      <c r="G22" s="119">
        <f t="shared" si="15"/>
        <v>223888826</v>
      </c>
      <c r="H22" s="119">
        <f t="shared" si="15"/>
        <v>54296182</v>
      </c>
    </row>
    <row r="23" spans="1:243" s="61" customFormat="1">
      <c r="A23" s="58" t="s">
        <v>244</v>
      </c>
      <c r="B23" s="62" t="s">
        <v>219</v>
      </c>
      <c r="C23" s="119">
        <f t="shared" ref="C23:H23" si="16">+C24+C36+C34</f>
        <v>0</v>
      </c>
      <c r="D23" s="119">
        <f t="shared" si="16"/>
        <v>4178000</v>
      </c>
      <c r="E23" s="119">
        <f t="shared" si="16"/>
        <v>4178000</v>
      </c>
      <c r="F23" s="119">
        <f t="shared" si="16"/>
        <v>2118250</v>
      </c>
      <c r="G23" s="119">
        <f t="shared" si="16"/>
        <v>1432382</v>
      </c>
      <c r="H23" s="119">
        <f t="shared" si="16"/>
        <v>405421</v>
      </c>
    </row>
    <row r="24" spans="1:243" s="61" customFormat="1" ht="16.5" customHeight="1">
      <c r="A24" s="58" t="s">
        <v>245</v>
      </c>
      <c r="B24" s="62" t="s">
        <v>246</v>
      </c>
      <c r="C24" s="119">
        <f t="shared" ref="C24:H24" si="17">C25+C28+C29+C30+C32+C26+C27+C31</f>
        <v>0</v>
      </c>
      <c r="D24" s="119">
        <f t="shared" si="17"/>
        <v>4029000</v>
      </c>
      <c r="E24" s="119">
        <f t="shared" si="17"/>
        <v>4029000</v>
      </c>
      <c r="F24" s="119">
        <f t="shared" si="17"/>
        <v>2014680</v>
      </c>
      <c r="G24" s="119">
        <f t="shared" si="17"/>
        <v>1345558</v>
      </c>
      <c r="H24" s="119">
        <f t="shared" si="17"/>
        <v>341194</v>
      </c>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row>
    <row r="25" spans="1:243" s="61" customFormat="1" ht="16.5" customHeight="1">
      <c r="A25" s="64" t="s">
        <v>247</v>
      </c>
      <c r="B25" s="65" t="s">
        <v>248</v>
      </c>
      <c r="C25" s="120"/>
      <c r="D25" s="60">
        <v>3336000</v>
      </c>
      <c r="E25" s="60">
        <v>3336000</v>
      </c>
      <c r="F25" s="60">
        <v>1661440</v>
      </c>
      <c r="G25" s="67">
        <v>1107109</v>
      </c>
      <c r="H25" s="67">
        <v>279754</v>
      </c>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row>
    <row r="26" spans="1:243" s="61" customFormat="1">
      <c r="A26" s="64" t="s">
        <v>249</v>
      </c>
      <c r="B26" s="65" t="s">
        <v>250</v>
      </c>
      <c r="C26" s="120"/>
      <c r="D26" s="60">
        <v>428000</v>
      </c>
      <c r="E26" s="60">
        <v>428000</v>
      </c>
      <c r="F26" s="60">
        <v>213600</v>
      </c>
      <c r="G26" s="67">
        <v>148723</v>
      </c>
      <c r="H26" s="67">
        <v>37578</v>
      </c>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row>
    <row r="27" spans="1:243" s="61" customFormat="1">
      <c r="A27" s="64" t="s">
        <v>251</v>
      </c>
      <c r="B27" s="65" t="s">
        <v>252</v>
      </c>
      <c r="C27" s="120"/>
      <c r="D27" s="60">
        <v>34000</v>
      </c>
      <c r="E27" s="60">
        <v>34000</v>
      </c>
      <c r="F27" s="60">
        <v>18830</v>
      </c>
      <c r="G27" s="67">
        <v>10761</v>
      </c>
      <c r="H27" s="67">
        <v>2750</v>
      </c>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row>
    <row r="28" spans="1:243" s="61" customFormat="1" ht="16.5" customHeight="1">
      <c r="A28" s="64" t="s">
        <v>253</v>
      </c>
      <c r="B28" s="68" t="s">
        <v>254</v>
      </c>
      <c r="C28" s="120"/>
      <c r="D28" s="60">
        <v>15000</v>
      </c>
      <c r="E28" s="60">
        <v>15000</v>
      </c>
      <c r="F28" s="60">
        <v>8140</v>
      </c>
      <c r="G28" s="67">
        <v>4736</v>
      </c>
      <c r="H28" s="67">
        <v>1184</v>
      </c>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row>
    <row r="29" spans="1:243" s="61" customFormat="1" ht="16.5" customHeight="1">
      <c r="A29" s="64" t="s">
        <v>255</v>
      </c>
      <c r="B29" s="68" t="s">
        <v>256</v>
      </c>
      <c r="C29" s="120"/>
      <c r="D29" s="60"/>
      <c r="E29" s="60"/>
      <c r="F29" s="60"/>
      <c r="G29" s="67"/>
      <c r="H29" s="67"/>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row>
    <row r="30" spans="1:243" ht="16.5" customHeight="1">
      <c r="A30" s="64" t="s">
        <v>257</v>
      </c>
      <c r="B30" s="68" t="s">
        <v>258</v>
      </c>
      <c r="C30" s="120"/>
      <c r="D30" s="60"/>
      <c r="E30" s="60"/>
      <c r="F30" s="60"/>
      <c r="G30" s="67"/>
      <c r="H30" s="67"/>
    </row>
    <row r="31" spans="1:243" ht="16.5" customHeight="1">
      <c r="A31" s="64" t="s">
        <v>259</v>
      </c>
      <c r="B31" s="68" t="s">
        <v>260</v>
      </c>
      <c r="C31" s="120"/>
      <c r="D31" s="60">
        <v>141000</v>
      </c>
      <c r="E31" s="60">
        <v>141000</v>
      </c>
      <c r="F31" s="60">
        <v>76320</v>
      </c>
      <c r="G31" s="67">
        <v>49195</v>
      </c>
      <c r="H31" s="67">
        <v>12389</v>
      </c>
    </row>
    <row r="32" spans="1:243" ht="16.5" customHeight="1">
      <c r="A32" s="64" t="s">
        <v>261</v>
      </c>
      <c r="B32" s="68" t="s">
        <v>262</v>
      </c>
      <c r="C32" s="120"/>
      <c r="D32" s="60">
        <v>75000</v>
      </c>
      <c r="E32" s="60">
        <v>75000</v>
      </c>
      <c r="F32" s="60">
        <v>36350</v>
      </c>
      <c r="G32" s="67">
        <v>25034</v>
      </c>
      <c r="H32" s="67">
        <v>7539</v>
      </c>
    </row>
    <row r="33" spans="1:243" ht="16.5" customHeight="1">
      <c r="A33" s="64"/>
      <c r="B33" s="68" t="s">
        <v>263</v>
      </c>
      <c r="C33" s="120"/>
      <c r="D33" s="60"/>
      <c r="E33" s="60"/>
      <c r="F33" s="60"/>
      <c r="G33" s="67"/>
      <c r="H33" s="67"/>
    </row>
    <row r="34" spans="1:243" ht="16.5" customHeight="1">
      <c r="A34" s="64" t="s">
        <v>264</v>
      </c>
      <c r="B34" s="62" t="s">
        <v>265</v>
      </c>
      <c r="C34" s="120">
        <f t="shared" ref="C34:H34" si="18">C35</f>
        <v>0</v>
      </c>
      <c r="D34" s="120">
        <f t="shared" si="18"/>
        <v>58000</v>
      </c>
      <c r="E34" s="120">
        <f t="shared" si="18"/>
        <v>58000</v>
      </c>
      <c r="F34" s="120">
        <f t="shared" si="18"/>
        <v>58000</v>
      </c>
      <c r="G34" s="120">
        <f t="shared" si="18"/>
        <v>56550</v>
      </c>
      <c r="H34" s="120">
        <f t="shared" si="18"/>
        <v>56550</v>
      </c>
    </row>
    <row r="35" spans="1:243" ht="16.5" customHeight="1">
      <c r="A35" s="64" t="s">
        <v>266</v>
      </c>
      <c r="B35" s="68" t="s">
        <v>267</v>
      </c>
      <c r="C35" s="120"/>
      <c r="D35" s="60">
        <v>58000</v>
      </c>
      <c r="E35" s="60">
        <v>58000</v>
      </c>
      <c r="F35" s="60">
        <v>58000</v>
      </c>
      <c r="G35" s="67">
        <v>56550</v>
      </c>
      <c r="H35" s="67">
        <v>56550</v>
      </c>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row>
    <row r="36" spans="1:243" ht="16.5" customHeight="1">
      <c r="A36" s="58" t="s">
        <v>268</v>
      </c>
      <c r="B36" s="62" t="s">
        <v>269</v>
      </c>
      <c r="C36" s="119">
        <f>+C37+C38+C39+C40+C41+C42</f>
        <v>0</v>
      </c>
      <c r="D36" s="119">
        <f t="shared" ref="D36:H36" si="19">+D37+D38+D39+D40+D41+D42</f>
        <v>91000</v>
      </c>
      <c r="E36" s="119">
        <f t="shared" si="19"/>
        <v>91000</v>
      </c>
      <c r="F36" s="119">
        <f t="shared" si="19"/>
        <v>45570</v>
      </c>
      <c r="G36" s="119">
        <f t="shared" si="19"/>
        <v>30274</v>
      </c>
      <c r="H36" s="119">
        <f t="shared" si="19"/>
        <v>7677</v>
      </c>
    </row>
    <row r="37" spans="1:243" ht="16.5" customHeight="1">
      <c r="A37" s="64" t="s">
        <v>270</v>
      </c>
      <c r="B37" s="68" t="s">
        <v>271</v>
      </c>
      <c r="C37" s="120"/>
      <c r="D37" s="60"/>
      <c r="E37" s="60"/>
      <c r="F37" s="60"/>
      <c r="G37" s="67"/>
      <c r="H37" s="67"/>
    </row>
    <row r="38" spans="1:243" ht="16.5" customHeight="1">
      <c r="A38" s="64" t="s">
        <v>272</v>
      </c>
      <c r="B38" s="68" t="s">
        <v>273</v>
      </c>
      <c r="C38" s="120"/>
      <c r="D38" s="60"/>
      <c r="E38" s="60"/>
      <c r="F38" s="60"/>
      <c r="G38" s="67"/>
      <c r="H38" s="67"/>
    </row>
    <row r="39" spans="1:243" s="61" customFormat="1" ht="16.5" customHeight="1">
      <c r="A39" s="64" t="s">
        <v>274</v>
      </c>
      <c r="B39" s="68" t="s">
        <v>275</v>
      </c>
      <c r="C39" s="120"/>
      <c r="D39" s="60"/>
      <c r="E39" s="60"/>
      <c r="F39" s="60"/>
      <c r="G39" s="67"/>
      <c r="H39" s="67"/>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row>
    <row r="40" spans="1:243" ht="16.5" customHeight="1">
      <c r="A40" s="64" t="s">
        <v>276</v>
      </c>
      <c r="B40" s="69" t="s">
        <v>277</v>
      </c>
      <c r="C40" s="120"/>
      <c r="D40" s="60"/>
      <c r="E40" s="60"/>
      <c r="F40" s="60"/>
      <c r="G40" s="67"/>
      <c r="H40" s="67"/>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row>
    <row r="41" spans="1:243" ht="16.5" customHeight="1">
      <c r="A41" s="64" t="s">
        <v>278</v>
      </c>
      <c r="B41" s="69" t="s">
        <v>42</v>
      </c>
      <c r="C41" s="120"/>
      <c r="D41" s="60"/>
      <c r="E41" s="60"/>
      <c r="F41" s="60"/>
      <c r="G41" s="67"/>
      <c r="H41" s="67"/>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row>
    <row r="42" spans="1:243" ht="16.5" customHeight="1">
      <c r="A42" s="64" t="s">
        <v>279</v>
      </c>
      <c r="B42" s="69" t="s">
        <v>280</v>
      </c>
      <c r="C42" s="120"/>
      <c r="D42" s="60">
        <v>91000</v>
      </c>
      <c r="E42" s="60">
        <v>91000</v>
      </c>
      <c r="F42" s="60">
        <v>45570</v>
      </c>
      <c r="G42" s="67">
        <v>30274</v>
      </c>
      <c r="H42" s="67">
        <v>7677</v>
      </c>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row>
    <row r="43" spans="1:243" ht="16.5" customHeight="1">
      <c r="A43" s="58" t="s">
        <v>281</v>
      </c>
      <c r="B43" s="62" t="s">
        <v>221</v>
      </c>
      <c r="C43" s="119">
        <f t="shared" ref="C43:H43" si="20">+C44+C58+C57+C60+C63+C65+C66+C68+C64+C67</f>
        <v>0</v>
      </c>
      <c r="D43" s="119">
        <f t="shared" si="20"/>
        <v>248670920</v>
      </c>
      <c r="E43" s="119">
        <f t="shared" si="20"/>
        <v>245098450</v>
      </c>
      <c r="F43" s="119">
        <f t="shared" si="20"/>
        <v>235695620</v>
      </c>
      <c r="G43" s="119">
        <f t="shared" si="20"/>
        <v>168377216</v>
      </c>
      <c r="H43" s="119">
        <f t="shared" si="20"/>
        <v>40322309</v>
      </c>
    </row>
    <row r="44" spans="1:243" ht="16.5" customHeight="1">
      <c r="A44" s="58" t="s">
        <v>282</v>
      </c>
      <c r="B44" s="62" t="s">
        <v>283</v>
      </c>
      <c r="C44" s="119">
        <f t="shared" ref="C44:H44" si="21">+C45+C46+C47+C48+C49+C50+C51+C52+C54</f>
        <v>0</v>
      </c>
      <c r="D44" s="119">
        <f t="shared" si="21"/>
        <v>248643920</v>
      </c>
      <c r="E44" s="119">
        <f t="shared" si="21"/>
        <v>245071450</v>
      </c>
      <c r="F44" s="119">
        <f t="shared" si="21"/>
        <v>235681120</v>
      </c>
      <c r="G44" s="119">
        <f t="shared" si="21"/>
        <v>168375422</v>
      </c>
      <c r="H44" s="119">
        <f t="shared" si="21"/>
        <v>40321424</v>
      </c>
    </row>
    <row r="45" spans="1:243" s="61" customFormat="1" ht="16.5" customHeight="1">
      <c r="A45" s="64" t="s">
        <v>284</v>
      </c>
      <c r="B45" s="68" t="s">
        <v>285</v>
      </c>
      <c r="C45" s="120"/>
      <c r="D45" s="60">
        <v>22000</v>
      </c>
      <c r="E45" s="60">
        <v>22000</v>
      </c>
      <c r="F45" s="60">
        <v>12000</v>
      </c>
      <c r="G45" s="67">
        <v>5686</v>
      </c>
      <c r="H45" s="67">
        <v>0</v>
      </c>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row>
    <row r="46" spans="1:243" s="61" customFormat="1" ht="16.5" customHeight="1">
      <c r="A46" s="64" t="s">
        <v>286</v>
      </c>
      <c r="B46" s="68" t="s">
        <v>287</v>
      </c>
      <c r="C46" s="120"/>
      <c r="D46" s="60">
        <v>5910</v>
      </c>
      <c r="E46" s="60">
        <v>5910</v>
      </c>
      <c r="F46" s="60">
        <v>4000</v>
      </c>
      <c r="G46" s="67">
        <v>1971</v>
      </c>
      <c r="H46" s="67">
        <v>0</v>
      </c>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row>
    <row r="47" spans="1:243" ht="16.5" customHeight="1">
      <c r="A47" s="64" t="s">
        <v>288</v>
      </c>
      <c r="B47" s="68" t="s">
        <v>289</v>
      </c>
      <c r="C47" s="120"/>
      <c r="D47" s="60">
        <v>144000</v>
      </c>
      <c r="E47" s="60">
        <v>144000</v>
      </c>
      <c r="F47" s="60">
        <v>87000</v>
      </c>
      <c r="G47" s="67">
        <v>50171</v>
      </c>
      <c r="H47" s="67">
        <v>12869</v>
      </c>
    </row>
    <row r="48" spans="1:243" ht="16.5" customHeight="1">
      <c r="A48" s="64" t="s">
        <v>290</v>
      </c>
      <c r="B48" s="68" t="s">
        <v>291</v>
      </c>
      <c r="C48" s="120"/>
      <c r="D48" s="60">
        <v>8000</v>
      </c>
      <c r="E48" s="60">
        <v>8000</v>
      </c>
      <c r="F48" s="60">
        <v>4000</v>
      </c>
      <c r="G48" s="67">
        <v>2132</v>
      </c>
      <c r="H48" s="67">
        <v>438</v>
      </c>
    </row>
    <row r="49" spans="1:243" ht="16.5" customHeight="1">
      <c r="A49" s="64" t="s">
        <v>292</v>
      </c>
      <c r="B49" s="68" t="s">
        <v>293</v>
      </c>
      <c r="C49" s="120"/>
      <c r="D49" s="60">
        <v>20000</v>
      </c>
      <c r="E49" s="60">
        <v>20000</v>
      </c>
      <c r="F49" s="60">
        <v>13000</v>
      </c>
      <c r="G49" s="67">
        <v>5000</v>
      </c>
      <c r="H49" s="67">
        <v>0</v>
      </c>
    </row>
    <row r="50" spans="1:243" ht="16.5" customHeight="1">
      <c r="A50" s="64" t="s">
        <v>294</v>
      </c>
      <c r="B50" s="68" t="s">
        <v>295</v>
      </c>
      <c r="C50" s="120"/>
      <c r="D50" s="60"/>
      <c r="E50" s="60"/>
      <c r="F50" s="60"/>
      <c r="G50" s="67"/>
      <c r="H50" s="67"/>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row>
    <row r="51" spans="1:243" ht="16.5" customHeight="1">
      <c r="A51" s="64" t="s">
        <v>296</v>
      </c>
      <c r="B51" s="68" t="s">
        <v>297</v>
      </c>
      <c r="C51" s="120"/>
      <c r="D51" s="60">
        <v>51000</v>
      </c>
      <c r="E51" s="60">
        <v>51000</v>
      </c>
      <c r="F51" s="60">
        <v>29000</v>
      </c>
      <c r="G51" s="67">
        <v>19166</v>
      </c>
      <c r="H51" s="67">
        <v>4432</v>
      </c>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c r="ID51" s="70"/>
      <c r="IE51" s="70"/>
      <c r="IF51" s="70"/>
      <c r="IG51" s="70"/>
      <c r="IH51" s="70"/>
      <c r="II51" s="70"/>
    </row>
    <row r="52" spans="1:243" ht="16.5" customHeight="1">
      <c r="A52" s="58" t="s">
        <v>298</v>
      </c>
      <c r="B52" s="62" t="s">
        <v>299</v>
      </c>
      <c r="C52" s="121">
        <f t="shared" ref="C52:H52" si="22">+C53+C88</f>
        <v>0</v>
      </c>
      <c r="D52" s="121">
        <f t="shared" si="22"/>
        <v>248241010</v>
      </c>
      <c r="E52" s="121">
        <f t="shared" si="22"/>
        <v>244668540</v>
      </c>
      <c r="F52" s="121">
        <f t="shared" si="22"/>
        <v>235452120</v>
      </c>
      <c r="G52" s="121">
        <f t="shared" si="22"/>
        <v>168245968</v>
      </c>
      <c r="H52" s="121">
        <f t="shared" si="22"/>
        <v>40292358</v>
      </c>
    </row>
    <row r="53" spans="1:243" ht="16.5" customHeight="1">
      <c r="A53" s="71" t="s">
        <v>300</v>
      </c>
      <c r="B53" s="72" t="s">
        <v>301</v>
      </c>
      <c r="C53" s="122"/>
      <c r="D53" s="60">
        <v>142000</v>
      </c>
      <c r="E53" s="60">
        <v>142000</v>
      </c>
      <c r="F53" s="60">
        <v>81000</v>
      </c>
      <c r="G53" s="67">
        <v>53051</v>
      </c>
      <c r="H53" s="67">
        <v>14682</v>
      </c>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row>
    <row r="54" spans="1:243" s="61" customFormat="1" ht="16.5" customHeight="1">
      <c r="A54" s="64" t="s">
        <v>302</v>
      </c>
      <c r="B54" s="68" t="s">
        <v>303</v>
      </c>
      <c r="C54" s="120"/>
      <c r="D54" s="60">
        <v>152000</v>
      </c>
      <c r="E54" s="60">
        <v>152000</v>
      </c>
      <c r="F54" s="60">
        <v>80000</v>
      </c>
      <c r="G54" s="67">
        <v>45328</v>
      </c>
      <c r="H54" s="67">
        <v>11327</v>
      </c>
    </row>
    <row r="55" spans="1:243" s="70" customFormat="1" ht="16.5" customHeight="1">
      <c r="A55" s="64"/>
      <c r="B55" s="68" t="s">
        <v>304</v>
      </c>
      <c r="C55" s="120"/>
      <c r="D55" s="60"/>
      <c r="E55" s="60"/>
      <c r="F55" s="60"/>
      <c r="G55" s="67"/>
      <c r="H55" s="67"/>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row>
    <row r="56" spans="1:243" ht="16.5" customHeight="1">
      <c r="A56" s="64"/>
      <c r="B56" s="68" t="s">
        <v>305</v>
      </c>
      <c r="C56" s="120"/>
      <c r="D56" s="60">
        <v>66000</v>
      </c>
      <c r="E56" s="60">
        <v>66000</v>
      </c>
      <c r="F56" s="60">
        <v>33000</v>
      </c>
      <c r="G56" s="128">
        <v>21836</v>
      </c>
      <c r="H56" s="67">
        <v>5459</v>
      </c>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row>
    <row r="57" spans="1:243" s="61" customFormat="1" ht="16.5" customHeight="1">
      <c r="A57" s="58" t="s">
        <v>306</v>
      </c>
      <c r="B57" s="68" t="s">
        <v>307</v>
      </c>
      <c r="C57" s="120"/>
      <c r="D57" s="60"/>
      <c r="E57" s="60"/>
      <c r="F57" s="60"/>
      <c r="G57" s="67"/>
      <c r="H57" s="67"/>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row>
    <row r="58" spans="1:243" s="61" customFormat="1" ht="16.5" customHeight="1">
      <c r="A58" s="58" t="s">
        <v>308</v>
      </c>
      <c r="B58" s="62" t="s">
        <v>309</v>
      </c>
      <c r="C58" s="123">
        <f t="shared" ref="C58:H58" si="23">+C59</f>
        <v>0</v>
      </c>
      <c r="D58" s="123">
        <f t="shared" si="23"/>
        <v>18000</v>
      </c>
      <c r="E58" s="123">
        <f t="shared" si="23"/>
        <v>18000</v>
      </c>
      <c r="F58" s="123">
        <f t="shared" si="23"/>
        <v>9000</v>
      </c>
      <c r="G58" s="123">
        <f t="shared" si="23"/>
        <v>750</v>
      </c>
      <c r="H58" s="123">
        <f t="shared" si="23"/>
        <v>750</v>
      </c>
    </row>
    <row r="59" spans="1:243" s="61" customFormat="1" ht="16.5" customHeight="1">
      <c r="A59" s="64" t="s">
        <v>310</v>
      </c>
      <c r="B59" s="68" t="s">
        <v>311</v>
      </c>
      <c r="C59" s="120"/>
      <c r="D59" s="60">
        <v>18000</v>
      </c>
      <c r="E59" s="60">
        <v>18000</v>
      </c>
      <c r="F59" s="60">
        <v>9000</v>
      </c>
      <c r="G59" s="67">
        <v>750</v>
      </c>
      <c r="H59" s="67">
        <v>750</v>
      </c>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row>
    <row r="60" spans="1:243" s="61" customFormat="1" ht="16.5" customHeight="1">
      <c r="A60" s="58" t="s">
        <v>312</v>
      </c>
      <c r="B60" s="62" t="s">
        <v>313</v>
      </c>
      <c r="C60" s="119">
        <f t="shared" ref="C60:H60" si="24">+C61+C62</f>
        <v>0</v>
      </c>
      <c r="D60" s="119">
        <f t="shared" si="24"/>
        <v>0</v>
      </c>
      <c r="E60" s="119">
        <f t="shared" si="24"/>
        <v>0</v>
      </c>
      <c r="F60" s="119">
        <f t="shared" si="24"/>
        <v>0</v>
      </c>
      <c r="G60" s="119">
        <f t="shared" si="24"/>
        <v>0</v>
      </c>
      <c r="H60" s="119">
        <f t="shared" si="24"/>
        <v>0</v>
      </c>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c r="IH60" s="45"/>
      <c r="II60" s="45"/>
    </row>
    <row r="61" spans="1:243" ht="16.5" customHeight="1">
      <c r="A61" s="58" t="s">
        <v>314</v>
      </c>
      <c r="B61" s="68" t="s">
        <v>315</v>
      </c>
      <c r="C61" s="120"/>
      <c r="D61" s="60"/>
      <c r="E61" s="60"/>
      <c r="F61" s="60"/>
      <c r="G61" s="67"/>
      <c r="H61" s="67"/>
    </row>
    <row r="62" spans="1:243" s="61" customFormat="1" ht="16.5" customHeight="1">
      <c r="A62" s="58" t="s">
        <v>316</v>
      </c>
      <c r="B62" s="68" t="s">
        <v>317</v>
      </c>
      <c r="C62" s="120"/>
      <c r="D62" s="60"/>
      <c r="E62" s="60"/>
      <c r="F62" s="60"/>
      <c r="G62" s="67"/>
      <c r="H62" s="67"/>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c r="ID62" s="45"/>
      <c r="IE62" s="45"/>
      <c r="IF62" s="45"/>
      <c r="IG62" s="45"/>
      <c r="IH62" s="45"/>
      <c r="II62" s="45"/>
    </row>
    <row r="63" spans="1:243" ht="16.5" customHeight="1">
      <c r="A63" s="64" t="s">
        <v>318</v>
      </c>
      <c r="B63" s="68" t="s">
        <v>319</v>
      </c>
      <c r="C63" s="120"/>
      <c r="D63" s="60">
        <v>3000</v>
      </c>
      <c r="E63" s="60">
        <v>3000</v>
      </c>
      <c r="F63" s="60">
        <v>1500</v>
      </c>
      <c r="G63" s="67">
        <v>544</v>
      </c>
      <c r="H63" s="67">
        <v>135</v>
      </c>
    </row>
    <row r="64" spans="1:243" ht="16.5" customHeight="1">
      <c r="A64" s="64" t="s">
        <v>320</v>
      </c>
      <c r="B64" s="65" t="s">
        <v>321</v>
      </c>
      <c r="C64" s="120"/>
      <c r="D64" s="60"/>
      <c r="E64" s="60"/>
      <c r="F64" s="60"/>
      <c r="G64" s="67"/>
      <c r="H64" s="67"/>
    </row>
    <row r="65" spans="1:243" ht="16.5" customHeight="1">
      <c r="A65" s="64" t="s">
        <v>322</v>
      </c>
      <c r="B65" s="68" t="s">
        <v>323</v>
      </c>
      <c r="C65" s="120"/>
      <c r="D65" s="60"/>
      <c r="E65" s="60"/>
      <c r="F65" s="60"/>
      <c r="G65" s="67"/>
      <c r="H65" s="67"/>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row>
    <row r="66" spans="1:243" ht="16.5" customHeight="1">
      <c r="A66" s="64" t="s">
        <v>324</v>
      </c>
      <c r="B66" s="68" t="s">
        <v>325</v>
      </c>
      <c r="C66" s="120"/>
      <c r="D66" s="60"/>
      <c r="E66" s="60"/>
      <c r="F66" s="60"/>
      <c r="G66" s="67"/>
      <c r="H66" s="67"/>
    </row>
    <row r="67" spans="1:243" ht="30">
      <c r="A67" s="64" t="s">
        <v>326</v>
      </c>
      <c r="B67" s="68" t="s">
        <v>327</v>
      </c>
      <c r="C67" s="120"/>
      <c r="D67" s="60"/>
      <c r="E67" s="60"/>
      <c r="F67" s="60"/>
      <c r="G67" s="67"/>
      <c r="H67" s="67"/>
    </row>
    <row r="68" spans="1:243" ht="16.5" customHeight="1">
      <c r="A68" s="58" t="s">
        <v>328</v>
      </c>
      <c r="B68" s="62" t="s">
        <v>329</v>
      </c>
      <c r="C68" s="123">
        <f t="shared" ref="C68:H68" si="25">+C69+C70</f>
        <v>0</v>
      </c>
      <c r="D68" s="123">
        <f t="shared" si="25"/>
        <v>6000</v>
      </c>
      <c r="E68" s="123">
        <f t="shared" si="25"/>
        <v>6000</v>
      </c>
      <c r="F68" s="123">
        <f t="shared" si="25"/>
        <v>4000</v>
      </c>
      <c r="G68" s="123">
        <f t="shared" si="25"/>
        <v>500</v>
      </c>
      <c r="H68" s="123">
        <f t="shared" si="25"/>
        <v>0</v>
      </c>
    </row>
    <row r="69" spans="1:243" ht="16.5" customHeight="1">
      <c r="A69" s="64" t="s">
        <v>330</v>
      </c>
      <c r="B69" s="68" t="s">
        <v>331</v>
      </c>
      <c r="C69" s="120"/>
      <c r="D69" s="60"/>
      <c r="E69" s="60"/>
      <c r="F69" s="60"/>
      <c r="G69" s="67"/>
      <c r="H69" s="67"/>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row>
    <row r="70" spans="1:243" s="61" customFormat="1" ht="16.5" customHeight="1">
      <c r="A70" s="64" t="s">
        <v>332</v>
      </c>
      <c r="B70" s="68" t="s">
        <v>333</v>
      </c>
      <c r="C70" s="120"/>
      <c r="D70" s="60">
        <v>6000</v>
      </c>
      <c r="E70" s="60">
        <v>6000</v>
      </c>
      <c r="F70" s="60">
        <v>4000</v>
      </c>
      <c r="G70" s="74">
        <v>500</v>
      </c>
      <c r="H70" s="74">
        <v>0</v>
      </c>
    </row>
    <row r="71" spans="1:243" ht="16.5" customHeight="1">
      <c r="A71" s="58" t="s">
        <v>334</v>
      </c>
      <c r="B71" s="62" t="s">
        <v>223</v>
      </c>
      <c r="C71" s="118">
        <f>+C72</f>
        <v>0</v>
      </c>
      <c r="D71" s="118">
        <f t="shared" ref="D71:H72" si="26">+D72</f>
        <v>0</v>
      </c>
      <c r="E71" s="118">
        <f t="shared" si="26"/>
        <v>0</v>
      </c>
      <c r="F71" s="118">
        <f t="shared" si="26"/>
        <v>0</v>
      </c>
      <c r="G71" s="118">
        <f t="shared" si="26"/>
        <v>0</v>
      </c>
      <c r="H71" s="118">
        <f t="shared" si="26"/>
        <v>0</v>
      </c>
    </row>
    <row r="72" spans="1:243" ht="16.5" customHeight="1">
      <c r="A72" s="75" t="s">
        <v>335</v>
      </c>
      <c r="B72" s="62" t="s">
        <v>336</v>
      </c>
      <c r="C72" s="118">
        <f>+C73</f>
        <v>0</v>
      </c>
      <c r="D72" s="118">
        <f t="shared" si="26"/>
        <v>0</v>
      </c>
      <c r="E72" s="118">
        <f t="shared" si="26"/>
        <v>0</v>
      </c>
      <c r="F72" s="118">
        <f t="shared" si="26"/>
        <v>0</v>
      </c>
      <c r="G72" s="118">
        <f t="shared" si="26"/>
        <v>0</v>
      </c>
      <c r="H72" s="118">
        <f t="shared" si="26"/>
        <v>0</v>
      </c>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row>
    <row r="73" spans="1:243" s="61" customFormat="1" ht="16.5" customHeight="1">
      <c r="A73" s="75" t="s">
        <v>337</v>
      </c>
      <c r="B73" s="68" t="s">
        <v>338</v>
      </c>
      <c r="C73" s="120"/>
      <c r="D73" s="60"/>
      <c r="E73" s="60"/>
      <c r="F73" s="60"/>
      <c r="G73" s="67"/>
      <c r="H73" s="67"/>
    </row>
    <row r="74" spans="1:243" s="61" customFormat="1" ht="16.5" customHeight="1">
      <c r="A74" s="75" t="s">
        <v>339</v>
      </c>
      <c r="B74" s="76" t="s">
        <v>231</v>
      </c>
      <c r="C74" s="120">
        <f t="shared" ref="C74:H74" si="27">C75+C76</f>
        <v>0</v>
      </c>
      <c r="D74" s="120">
        <f t="shared" si="27"/>
        <v>0</v>
      </c>
      <c r="E74" s="120">
        <f t="shared" si="27"/>
        <v>0</v>
      </c>
      <c r="F74" s="120">
        <f t="shared" si="27"/>
        <v>0</v>
      </c>
      <c r="G74" s="120">
        <f t="shared" si="27"/>
        <v>0</v>
      </c>
      <c r="H74" s="120">
        <f t="shared" si="27"/>
        <v>0</v>
      </c>
    </row>
    <row r="75" spans="1:243" s="61" customFormat="1" ht="16.5" customHeight="1">
      <c r="A75" s="75" t="s">
        <v>340</v>
      </c>
      <c r="B75" s="77" t="s">
        <v>341</v>
      </c>
      <c r="C75" s="120"/>
      <c r="D75" s="60"/>
      <c r="E75" s="60"/>
      <c r="F75" s="60"/>
      <c r="G75" s="67"/>
      <c r="H75" s="67"/>
    </row>
    <row r="76" spans="1:243" ht="16.5" customHeight="1">
      <c r="A76" s="75" t="s">
        <v>342</v>
      </c>
      <c r="B76" s="77" t="s">
        <v>343</v>
      </c>
      <c r="C76" s="120"/>
      <c r="D76" s="60"/>
      <c r="E76" s="60"/>
      <c r="F76" s="60"/>
      <c r="G76" s="67"/>
      <c r="H76" s="67"/>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row>
    <row r="77" spans="1:243" s="61" customFormat="1" ht="16.5" customHeight="1">
      <c r="A77" s="58" t="s">
        <v>344</v>
      </c>
      <c r="B77" s="62" t="s">
        <v>233</v>
      </c>
      <c r="C77" s="119">
        <f t="shared" ref="C77:H77" si="28">+C78</f>
        <v>0</v>
      </c>
      <c r="D77" s="119">
        <f t="shared" si="28"/>
        <v>215000</v>
      </c>
      <c r="E77" s="119">
        <f t="shared" si="28"/>
        <v>215000</v>
      </c>
      <c r="F77" s="119">
        <f t="shared" si="28"/>
        <v>0</v>
      </c>
      <c r="G77" s="119">
        <f t="shared" si="28"/>
        <v>0</v>
      </c>
      <c r="H77" s="119">
        <f t="shared" si="28"/>
        <v>0</v>
      </c>
    </row>
    <row r="78" spans="1:243" s="61" customFormat="1" ht="16.5" customHeight="1">
      <c r="A78" s="58" t="s">
        <v>345</v>
      </c>
      <c r="B78" s="62" t="s">
        <v>235</v>
      </c>
      <c r="C78" s="119">
        <f t="shared" ref="C78:H78" si="29">+C79+C84</f>
        <v>0</v>
      </c>
      <c r="D78" s="119">
        <f t="shared" si="29"/>
        <v>215000</v>
      </c>
      <c r="E78" s="119">
        <f t="shared" si="29"/>
        <v>215000</v>
      </c>
      <c r="F78" s="119">
        <f t="shared" si="29"/>
        <v>0</v>
      </c>
      <c r="G78" s="119">
        <f t="shared" si="29"/>
        <v>0</v>
      </c>
      <c r="H78" s="119">
        <f t="shared" si="29"/>
        <v>0</v>
      </c>
    </row>
    <row r="79" spans="1:243" s="61" customFormat="1" ht="16.5" customHeight="1">
      <c r="A79" s="58" t="s">
        <v>346</v>
      </c>
      <c r="B79" s="62" t="s">
        <v>347</v>
      </c>
      <c r="C79" s="119">
        <f t="shared" ref="C79:H79" si="30">+C81+C83+C82+C80</f>
        <v>0</v>
      </c>
      <c r="D79" s="119">
        <f t="shared" si="30"/>
        <v>215000</v>
      </c>
      <c r="E79" s="119">
        <f t="shared" si="30"/>
        <v>215000</v>
      </c>
      <c r="F79" s="119">
        <f t="shared" si="30"/>
        <v>0</v>
      </c>
      <c r="G79" s="119">
        <f t="shared" si="30"/>
        <v>0</v>
      </c>
      <c r="H79" s="119">
        <f t="shared" si="30"/>
        <v>0</v>
      </c>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c r="IC79" s="45"/>
      <c r="ID79" s="45"/>
      <c r="IE79" s="45"/>
      <c r="IF79" s="45"/>
      <c r="IG79" s="45"/>
      <c r="IH79" s="45"/>
      <c r="II79" s="45"/>
    </row>
    <row r="80" spans="1:243" s="61" customFormat="1" ht="16.5" customHeight="1">
      <c r="A80" s="58" t="s">
        <v>348</v>
      </c>
      <c r="B80" s="65" t="s">
        <v>349</v>
      </c>
      <c r="C80" s="119"/>
      <c r="D80" s="60"/>
      <c r="E80" s="60"/>
      <c r="F80" s="60"/>
      <c r="G80" s="67"/>
      <c r="H80" s="67"/>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c r="IC80" s="45"/>
      <c r="ID80" s="45"/>
      <c r="IE80" s="45"/>
      <c r="IF80" s="45"/>
      <c r="IG80" s="45"/>
      <c r="IH80" s="45"/>
      <c r="II80" s="45"/>
    </row>
    <row r="81" spans="1:243" s="61" customFormat="1" ht="16.5" customHeight="1">
      <c r="A81" s="64" t="s">
        <v>350</v>
      </c>
      <c r="B81" s="68" t="s">
        <v>351</v>
      </c>
      <c r="C81" s="120"/>
      <c r="D81" s="60">
        <v>215000</v>
      </c>
      <c r="E81" s="60">
        <v>215000</v>
      </c>
      <c r="F81" s="60"/>
      <c r="G81" s="67"/>
      <c r="H81" s="67"/>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c r="IH81" s="45"/>
      <c r="II81" s="45"/>
    </row>
    <row r="82" spans="1:243" s="61" customFormat="1" ht="16.5" customHeight="1">
      <c r="A82" s="64" t="s">
        <v>352</v>
      </c>
      <c r="B82" s="65" t="s">
        <v>353</v>
      </c>
      <c r="C82" s="120"/>
      <c r="D82" s="60"/>
      <c r="E82" s="60"/>
      <c r="F82" s="60"/>
      <c r="G82" s="67"/>
      <c r="H82" s="67"/>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row>
    <row r="83" spans="1:243" ht="16.5" customHeight="1">
      <c r="A83" s="64" t="s">
        <v>354</v>
      </c>
      <c r="B83" s="68" t="s">
        <v>355</v>
      </c>
      <c r="C83" s="120"/>
      <c r="D83" s="60"/>
      <c r="E83" s="60"/>
      <c r="F83" s="60"/>
      <c r="G83" s="67"/>
      <c r="H83" s="67"/>
    </row>
    <row r="84" spans="1:243" ht="16.5" customHeight="1">
      <c r="A84" s="78" t="s">
        <v>356</v>
      </c>
      <c r="B84" s="65" t="s">
        <v>357</v>
      </c>
      <c r="C84" s="120"/>
      <c r="D84" s="60"/>
      <c r="E84" s="60"/>
      <c r="F84" s="60"/>
      <c r="G84" s="67"/>
      <c r="H84" s="67"/>
    </row>
    <row r="85" spans="1:243" ht="16.5" customHeight="1">
      <c r="A85" s="64" t="s">
        <v>243</v>
      </c>
      <c r="B85" s="68" t="s">
        <v>358</v>
      </c>
      <c r="C85" s="120"/>
      <c r="D85" s="60"/>
      <c r="E85" s="60"/>
      <c r="F85" s="60"/>
      <c r="G85" s="67"/>
      <c r="H85" s="67"/>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row>
    <row r="86" spans="1:243" ht="16.5" customHeight="1">
      <c r="A86" s="64" t="s">
        <v>359</v>
      </c>
      <c r="B86" s="68" t="s">
        <v>360</v>
      </c>
      <c r="C86" s="118">
        <f>C43-C88+C9+C11+C12+C14+C15+C16-C85</f>
        <v>0</v>
      </c>
      <c r="D86" s="118">
        <f t="shared" ref="D86:H86" si="31">D43-D88+D9+D11+D12+D14+D15+D16-D85</f>
        <v>144665510</v>
      </c>
      <c r="E86" s="118">
        <f t="shared" si="31"/>
        <v>144665510</v>
      </c>
      <c r="F86" s="118">
        <f t="shared" si="31"/>
        <v>87619750</v>
      </c>
      <c r="G86" s="118">
        <f t="shared" si="31"/>
        <v>55695909</v>
      </c>
      <c r="H86" s="118">
        <f t="shared" si="31"/>
        <v>14018506</v>
      </c>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0"/>
      <c r="EF86" s="70"/>
      <c r="EG86" s="70"/>
      <c r="EH86" s="70"/>
      <c r="EI86" s="70"/>
      <c r="EJ86" s="70"/>
      <c r="EK86" s="70"/>
      <c r="EL86" s="70"/>
      <c r="EM86" s="70"/>
      <c r="EN86" s="70"/>
      <c r="EO86" s="70"/>
      <c r="EP86" s="70"/>
      <c r="EQ86" s="70"/>
      <c r="ER86" s="70"/>
      <c r="ES86" s="70"/>
      <c r="ET86" s="70"/>
      <c r="EU86" s="70"/>
      <c r="EV86" s="70"/>
      <c r="EW86" s="70"/>
      <c r="EX86" s="70"/>
      <c r="EY86" s="70"/>
      <c r="EZ86" s="70"/>
      <c r="FA86" s="70"/>
      <c r="FB86" s="70"/>
      <c r="FC86" s="70"/>
      <c r="FD86" s="70"/>
      <c r="FE86" s="70"/>
      <c r="FF86" s="70"/>
      <c r="FG86" s="70"/>
      <c r="FH86" s="70"/>
      <c r="FI86" s="70"/>
      <c r="FJ86" s="70"/>
      <c r="FK86" s="70"/>
      <c r="FL86" s="70"/>
      <c r="FM86" s="70"/>
      <c r="FN86" s="70"/>
      <c r="FO86" s="70"/>
      <c r="FP86" s="70"/>
      <c r="FQ86" s="70"/>
      <c r="FR86" s="70"/>
      <c r="FS86" s="70"/>
      <c r="FT86" s="70"/>
      <c r="FU86" s="70"/>
      <c r="FV86" s="70"/>
      <c r="FW86" s="70"/>
      <c r="FX86" s="70"/>
      <c r="FY86" s="70"/>
      <c r="FZ86" s="70"/>
      <c r="GA86" s="70"/>
      <c r="GB86" s="70"/>
      <c r="GC86" s="70"/>
      <c r="GD86" s="70"/>
      <c r="GE86" s="70"/>
      <c r="GF86" s="70"/>
      <c r="GG86" s="70"/>
      <c r="GH86" s="70"/>
      <c r="GI86" s="70"/>
      <c r="GJ86" s="70"/>
      <c r="GK86" s="70"/>
      <c r="GL86" s="70"/>
      <c r="GM86" s="70"/>
      <c r="GN86" s="70"/>
      <c r="GO86" s="70"/>
      <c r="GP86" s="70"/>
      <c r="GQ86" s="70"/>
      <c r="GR86" s="70"/>
      <c r="GS86" s="70"/>
      <c r="GT86" s="70"/>
      <c r="GU86" s="70"/>
      <c r="GV86" s="70"/>
      <c r="GW86" s="70"/>
      <c r="GX86" s="70"/>
      <c r="GY86" s="70"/>
      <c r="GZ86" s="70"/>
      <c r="HA86" s="70"/>
      <c r="HB86" s="70"/>
      <c r="HC86" s="70"/>
      <c r="HD86" s="70"/>
      <c r="HE86" s="70"/>
      <c r="HF86" s="70"/>
      <c r="HG86" s="70"/>
      <c r="HH86" s="70"/>
      <c r="HI86" s="70"/>
      <c r="HJ86" s="70"/>
      <c r="HK86" s="70"/>
      <c r="HL86" s="70"/>
      <c r="HM86" s="70"/>
      <c r="HN86" s="70"/>
      <c r="HO86" s="70"/>
      <c r="HP86" s="70"/>
      <c r="HQ86" s="70"/>
      <c r="HR86" s="70"/>
      <c r="HS86" s="70"/>
      <c r="HT86" s="70"/>
      <c r="HU86" s="70"/>
      <c r="HV86" s="70"/>
      <c r="HW86" s="70"/>
      <c r="HX86" s="70"/>
      <c r="HY86" s="70"/>
      <c r="HZ86" s="70"/>
      <c r="IA86" s="70"/>
      <c r="IB86" s="70"/>
      <c r="IC86" s="70"/>
      <c r="ID86" s="70"/>
      <c r="IE86" s="70"/>
      <c r="IF86" s="70"/>
      <c r="IG86" s="70"/>
      <c r="IH86" s="70"/>
      <c r="II86" s="70"/>
    </row>
    <row r="87" spans="1:243" ht="16.5" customHeight="1">
      <c r="A87" s="64"/>
      <c r="B87" s="68" t="s">
        <v>361</v>
      </c>
      <c r="C87" s="118"/>
      <c r="D87" s="60"/>
      <c r="E87" s="60"/>
      <c r="F87" s="60"/>
      <c r="G87" s="79"/>
      <c r="H87" s="79"/>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c r="DV87" s="70"/>
      <c r="DW87" s="70"/>
      <c r="DX87" s="70"/>
      <c r="DY87" s="70"/>
      <c r="DZ87" s="70"/>
      <c r="EA87" s="70"/>
      <c r="EB87" s="70"/>
      <c r="EC87" s="70"/>
      <c r="ED87" s="70"/>
      <c r="EE87" s="70"/>
      <c r="EF87" s="70"/>
      <c r="EG87" s="70"/>
      <c r="EH87" s="70"/>
      <c r="EI87" s="70"/>
      <c r="EJ87" s="70"/>
      <c r="EK87" s="70"/>
      <c r="EL87" s="70"/>
      <c r="EM87" s="70"/>
      <c r="EN87" s="70"/>
      <c r="EO87" s="70"/>
      <c r="EP87" s="70"/>
      <c r="EQ87" s="70"/>
      <c r="ER87" s="70"/>
      <c r="ES87" s="70"/>
      <c r="ET87" s="70"/>
      <c r="EU87" s="70"/>
      <c r="EV87" s="70"/>
      <c r="EW87" s="70"/>
      <c r="EX87" s="70"/>
      <c r="EY87" s="70"/>
      <c r="EZ87" s="70"/>
      <c r="FA87" s="70"/>
      <c r="FB87" s="70"/>
      <c r="FC87" s="70"/>
      <c r="FD87" s="70"/>
      <c r="FE87" s="70"/>
      <c r="FF87" s="70"/>
      <c r="FG87" s="70"/>
      <c r="FH87" s="70"/>
      <c r="FI87" s="70"/>
      <c r="FJ87" s="70"/>
      <c r="FK87" s="70"/>
      <c r="FL87" s="70"/>
      <c r="FM87" s="70"/>
      <c r="FN87" s="70"/>
      <c r="FO87" s="70"/>
      <c r="FP87" s="70"/>
      <c r="FQ87" s="70"/>
      <c r="FR87" s="70"/>
      <c r="FS87" s="70"/>
      <c r="FT87" s="70"/>
      <c r="FU87" s="70"/>
      <c r="FV87" s="70"/>
      <c r="FW87" s="70"/>
      <c r="FX87" s="70"/>
      <c r="FY87" s="70"/>
      <c r="FZ87" s="70"/>
      <c r="GA87" s="70"/>
      <c r="GB87" s="70"/>
      <c r="GC87" s="70"/>
      <c r="GD87" s="70"/>
      <c r="GE87" s="70"/>
      <c r="GF87" s="70"/>
      <c r="GG87" s="70"/>
      <c r="GH87" s="70"/>
      <c r="GI87" s="70"/>
      <c r="GJ87" s="70"/>
      <c r="GK87" s="70"/>
      <c r="GL87" s="70"/>
      <c r="GM87" s="70"/>
      <c r="GN87" s="70"/>
      <c r="GO87" s="70"/>
      <c r="GP87" s="70"/>
      <c r="GQ87" s="70"/>
      <c r="GR87" s="70"/>
      <c r="GS87" s="70"/>
      <c r="GT87" s="70"/>
      <c r="GU87" s="70"/>
      <c r="GV87" s="70"/>
      <c r="GW87" s="70"/>
      <c r="GX87" s="70"/>
      <c r="GY87" s="70"/>
      <c r="GZ87" s="70"/>
      <c r="HA87" s="70"/>
      <c r="HB87" s="70"/>
      <c r="HC87" s="70"/>
      <c r="HD87" s="70"/>
      <c r="HE87" s="70"/>
      <c r="HF87" s="70"/>
      <c r="HG87" s="70"/>
      <c r="HH87" s="70"/>
      <c r="HI87" s="70"/>
      <c r="HJ87" s="70"/>
      <c r="HK87" s="70"/>
      <c r="HL87" s="70"/>
      <c r="HM87" s="70"/>
      <c r="HN87" s="70"/>
      <c r="HO87" s="70"/>
      <c r="HP87" s="70"/>
      <c r="HQ87" s="70"/>
      <c r="HR87" s="70"/>
      <c r="HS87" s="70"/>
      <c r="HT87" s="70"/>
      <c r="HU87" s="70"/>
      <c r="HV87" s="70"/>
      <c r="HW87" s="70"/>
      <c r="HX87" s="70"/>
      <c r="HY87" s="70"/>
      <c r="HZ87" s="70"/>
      <c r="IA87" s="70"/>
      <c r="IB87" s="70"/>
      <c r="IC87" s="70"/>
      <c r="ID87" s="70"/>
      <c r="IE87" s="70"/>
      <c r="IF87" s="70"/>
      <c r="IG87" s="70"/>
      <c r="IH87" s="70"/>
      <c r="II87" s="70"/>
    </row>
    <row r="88" spans="1:243" ht="16.5" customHeight="1">
      <c r="A88" s="64" t="s">
        <v>362</v>
      </c>
      <c r="B88" s="62" t="s">
        <v>363</v>
      </c>
      <c r="C88" s="124">
        <f>+C89+C178+C217+C221+C246+C248</f>
        <v>0</v>
      </c>
      <c r="D88" s="124">
        <f t="shared" ref="D88:H88" si="32">+D89+D178+D217+D221+D246+D248</f>
        <v>248099010</v>
      </c>
      <c r="E88" s="124">
        <f t="shared" si="32"/>
        <v>244526540</v>
      </c>
      <c r="F88" s="124">
        <f t="shared" si="32"/>
        <v>235371120</v>
      </c>
      <c r="G88" s="124">
        <f t="shared" si="32"/>
        <v>168192917</v>
      </c>
      <c r="H88" s="124">
        <f t="shared" si="32"/>
        <v>40277676</v>
      </c>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c r="EB88" s="70"/>
      <c r="EC88" s="70"/>
      <c r="ED88" s="70"/>
      <c r="EE88" s="70"/>
      <c r="EF88" s="70"/>
      <c r="EG88" s="70"/>
      <c r="EH88" s="70"/>
      <c r="EI88" s="70"/>
      <c r="EJ88" s="70"/>
      <c r="EK88" s="70"/>
      <c r="EL88" s="70"/>
      <c r="EM88" s="70"/>
      <c r="EN88" s="70"/>
      <c r="EO88" s="70"/>
      <c r="EP88" s="70"/>
      <c r="EQ88" s="70"/>
      <c r="ER88" s="70"/>
      <c r="ES88" s="70"/>
      <c r="ET88" s="70"/>
      <c r="EU88" s="70"/>
      <c r="EV88" s="70"/>
      <c r="EW88" s="70"/>
      <c r="EX88" s="70"/>
      <c r="EY88" s="70"/>
      <c r="EZ88" s="70"/>
      <c r="FA88" s="70"/>
      <c r="FB88" s="70"/>
      <c r="FC88" s="70"/>
      <c r="FD88" s="70"/>
      <c r="FE88" s="70"/>
      <c r="FF88" s="70"/>
      <c r="FG88" s="70"/>
      <c r="FH88" s="70"/>
      <c r="FI88" s="70"/>
      <c r="FJ88" s="70"/>
      <c r="FK88" s="70"/>
      <c r="FL88" s="70"/>
      <c r="FM88" s="70"/>
      <c r="FN88" s="70"/>
      <c r="FO88" s="70"/>
      <c r="FP88" s="70"/>
      <c r="FQ88" s="70"/>
      <c r="FR88" s="70"/>
      <c r="FS88" s="70"/>
      <c r="FT88" s="70"/>
      <c r="FU88" s="70"/>
      <c r="FV88" s="70"/>
      <c r="FW88" s="70"/>
      <c r="FX88" s="70"/>
      <c r="FY88" s="70"/>
      <c r="FZ88" s="70"/>
      <c r="GA88" s="70"/>
      <c r="GB88" s="70"/>
      <c r="GC88" s="70"/>
      <c r="GD88" s="70"/>
      <c r="GE88" s="70"/>
      <c r="GF88" s="70"/>
      <c r="GG88" s="70"/>
      <c r="GH88" s="70"/>
      <c r="GI88" s="70"/>
      <c r="GJ88" s="70"/>
      <c r="GK88" s="70"/>
      <c r="GL88" s="70"/>
      <c r="GM88" s="70"/>
      <c r="GN88" s="70"/>
      <c r="GO88" s="70"/>
      <c r="GP88" s="70"/>
      <c r="GQ88" s="70"/>
      <c r="GR88" s="70"/>
      <c r="GS88" s="70"/>
      <c r="GT88" s="70"/>
      <c r="GU88" s="70"/>
      <c r="GV88" s="70"/>
      <c r="GW88" s="70"/>
      <c r="GX88" s="70"/>
      <c r="GY88" s="70"/>
      <c r="GZ88" s="70"/>
      <c r="HA88" s="70"/>
      <c r="HB88" s="70"/>
      <c r="HC88" s="70"/>
      <c r="HD88" s="70"/>
      <c r="HE88" s="70"/>
      <c r="HF88" s="70"/>
      <c r="HG88" s="70"/>
      <c r="HH88" s="70"/>
      <c r="HI88" s="70"/>
      <c r="HJ88" s="70"/>
      <c r="HK88" s="70"/>
      <c r="HL88" s="70"/>
      <c r="HM88" s="70"/>
      <c r="HN88" s="70"/>
      <c r="HO88" s="70"/>
      <c r="HP88" s="70"/>
      <c r="HQ88" s="70"/>
      <c r="HR88" s="70"/>
      <c r="HS88" s="70"/>
      <c r="HT88" s="70"/>
      <c r="HU88" s="70"/>
      <c r="HV88" s="70"/>
      <c r="HW88" s="70"/>
      <c r="HX88" s="70"/>
      <c r="HY88" s="70"/>
      <c r="HZ88" s="70"/>
      <c r="IA88" s="70"/>
      <c r="IB88" s="70"/>
      <c r="IC88" s="70"/>
      <c r="ID88" s="70"/>
      <c r="IE88" s="70"/>
      <c r="IF88" s="70"/>
      <c r="IG88" s="70"/>
      <c r="IH88" s="70"/>
      <c r="II88" s="70"/>
    </row>
    <row r="89" spans="1:243" s="70" customFormat="1" ht="16.5" customHeight="1">
      <c r="A89" s="58" t="s">
        <v>364</v>
      </c>
      <c r="B89" s="62" t="s">
        <v>365</v>
      </c>
      <c r="C89" s="119">
        <f>+C90+C106+C142+C170+C174</f>
        <v>0</v>
      </c>
      <c r="D89" s="119">
        <f t="shared" ref="D89:H89" si="33">+D90+D106+D142+D170+D174</f>
        <v>88781030</v>
      </c>
      <c r="E89" s="119">
        <f t="shared" si="33"/>
        <v>85735500</v>
      </c>
      <c r="F89" s="119">
        <f t="shared" si="33"/>
        <v>76580080</v>
      </c>
      <c r="G89" s="119">
        <f t="shared" si="33"/>
        <v>68452989</v>
      </c>
      <c r="H89" s="119">
        <f t="shared" si="33"/>
        <v>17352796</v>
      </c>
    </row>
    <row r="90" spans="1:243" s="70" customFormat="1" ht="16.5" customHeight="1">
      <c r="A90" s="64" t="s">
        <v>366</v>
      </c>
      <c r="B90" s="62" t="s">
        <v>367</v>
      </c>
      <c r="C90" s="118">
        <f t="shared" ref="C90:H90" si="34">+C91+C103+C104+C94+C97+C92+C93</f>
        <v>0</v>
      </c>
      <c r="D90" s="118">
        <f t="shared" si="34"/>
        <v>38603450</v>
      </c>
      <c r="E90" s="118">
        <f t="shared" si="34"/>
        <v>33186000</v>
      </c>
      <c r="F90" s="118">
        <f t="shared" si="34"/>
        <v>33186000</v>
      </c>
      <c r="G90" s="118">
        <f t="shared" si="34"/>
        <v>31018683</v>
      </c>
      <c r="H90" s="118">
        <f t="shared" si="34"/>
        <v>8297139</v>
      </c>
    </row>
    <row r="91" spans="1:243" s="70" customFormat="1" ht="16.5" customHeight="1">
      <c r="A91" s="64"/>
      <c r="B91" s="65" t="s">
        <v>368</v>
      </c>
      <c r="C91" s="120"/>
      <c r="D91" s="60">
        <v>33099000</v>
      </c>
      <c r="E91" s="60">
        <v>26905000</v>
      </c>
      <c r="F91" s="60">
        <v>26905000</v>
      </c>
      <c r="G91" s="67">
        <v>26905000</v>
      </c>
      <c r="H91" s="67">
        <v>7580770</v>
      </c>
    </row>
    <row r="92" spans="1:243" s="70" customFormat="1" ht="45">
      <c r="A92" s="64"/>
      <c r="B92" s="65" t="s">
        <v>369</v>
      </c>
      <c r="C92" s="120"/>
      <c r="D92" s="60"/>
      <c r="E92" s="60"/>
      <c r="F92" s="60"/>
      <c r="G92" s="67"/>
      <c r="H92" s="67"/>
    </row>
    <row r="93" spans="1:243" s="70" customFormat="1" ht="60">
      <c r="A93" s="64"/>
      <c r="B93" s="65" t="s">
        <v>370</v>
      </c>
      <c r="C93" s="120"/>
      <c r="D93" s="60"/>
      <c r="E93" s="60"/>
      <c r="F93" s="60"/>
      <c r="G93" s="67"/>
      <c r="H93" s="67"/>
    </row>
    <row r="94" spans="1:243" s="70" customFormat="1" ht="16.5" customHeight="1">
      <c r="A94" s="64"/>
      <c r="B94" s="65" t="s">
        <v>371</v>
      </c>
      <c r="C94" s="120">
        <f t="shared" ref="C94:H94" si="35">C95+C96</f>
        <v>0</v>
      </c>
      <c r="D94" s="120">
        <f t="shared" si="35"/>
        <v>0</v>
      </c>
      <c r="E94" s="120">
        <f t="shared" si="35"/>
        <v>0</v>
      </c>
      <c r="F94" s="120">
        <f t="shared" si="35"/>
        <v>0</v>
      </c>
      <c r="G94" s="120">
        <f t="shared" si="35"/>
        <v>0</v>
      </c>
      <c r="H94" s="120">
        <f t="shared" si="35"/>
        <v>0</v>
      </c>
    </row>
    <row r="95" spans="1:243" s="70" customFormat="1" ht="16.5" customHeight="1">
      <c r="A95" s="64"/>
      <c r="B95" s="65" t="s">
        <v>372</v>
      </c>
      <c r="C95" s="120"/>
      <c r="D95" s="60"/>
      <c r="E95" s="60"/>
      <c r="F95" s="60"/>
      <c r="G95" s="67"/>
      <c r="H95" s="67"/>
    </row>
    <row r="96" spans="1:243" s="70" customFormat="1" ht="60">
      <c r="A96" s="64"/>
      <c r="B96" s="65" t="s">
        <v>370</v>
      </c>
      <c r="C96" s="120"/>
      <c r="D96" s="60"/>
      <c r="E96" s="60"/>
      <c r="F96" s="60"/>
      <c r="G96" s="67"/>
      <c r="H96" s="67"/>
    </row>
    <row r="97" spans="1:244" s="70" customFormat="1" ht="16.5" customHeight="1">
      <c r="A97" s="64"/>
      <c r="B97" s="80" t="s">
        <v>373</v>
      </c>
      <c r="C97" s="120">
        <f t="shared" ref="C97:G97" si="36">C98+C101+C102</f>
        <v>0</v>
      </c>
      <c r="D97" s="120">
        <f t="shared" si="36"/>
        <v>4332450</v>
      </c>
      <c r="E97" s="120">
        <f t="shared" si="36"/>
        <v>5109000</v>
      </c>
      <c r="F97" s="120">
        <f t="shared" si="36"/>
        <v>5109000</v>
      </c>
      <c r="G97" s="120">
        <f t="shared" si="36"/>
        <v>3560474</v>
      </c>
      <c r="H97" s="120">
        <f t="shared" ref="H97" si="37">H98+H101+H102</f>
        <v>716369</v>
      </c>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5"/>
      <c r="EV97" s="45"/>
      <c r="EW97" s="45"/>
      <c r="EX97" s="45"/>
      <c r="EY97" s="45"/>
      <c r="EZ97" s="45"/>
      <c r="FA97" s="45"/>
      <c r="FB97" s="45"/>
      <c r="FC97" s="45"/>
      <c r="FD97" s="45"/>
      <c r="FE97" s="45"/>
      <c r="FF97" s="45"/>
      <c r="FG97" s="45"/>
      <c r="FH97" s="45"/>
      <c r="FI97" s="45"/>
      <c r="FJ97" s="45"/>
      <c r="FK97" s="45"/>
      <c r="FL97" s="45"/>
      <c r="FM97" s="45"/>
      <c r="FN97" s="45"/>
      <c r="FO97" s="45"/>
      <c r="FP97" s="45"/>
      <c r="FQ97" s="45"/>
      <c r="FR97" s="45"/>
      <c r="FS97" s="45"/>
      <c r="FT97" s="45"/>
      <c r="FU97" s="45"/>
      <c r="FV97" s="45"/>
      <c r="FW97" s="45"/>
      <c r="FX97" s="45"/>
      <c r="FY97" s="45"/>
      <c r="FZ97" s="45"/>
      <c r="GA97" s="45"/>
      <c r="GB97" s="45"/>
      <c r="GC97" s="45"/>
      <c r="GD97" s="45"/>
      <c r="GE97" s="45"/>
      <c r="GF97" s="45"/>
      <c r="GG97" s="45"/>
      <c r="GH97" s="45"/>
      <c r="GI97" s="45"/>
      <c r="GJ97" s="45"/>
      <c r="GK97" s="45"/>
      <c r="GL97" s="45"/>
      <c r="GM97" s="45"/>
      <c r="GN97" s="45"/>
      <c r="GO97" s="45"/>
      <c r="GP97" s="45"/>
      <c r="GQ97" s="45"/>
      <c r="GR97" s="45"/>
      <c r="GS97" s="45"/>
      <c r="GT97" s="45"/>
      <c r="GU97" s="45"/>
      <c r="GV97" s="45"/>
      <c r="GW97" s="45"/>
      <c r="GX97" s="45"/>
      <c r="GY97" s="45"/>
      <c r="GZ97" s="45"/>
      <c r="HA97" s="45"/>
      <c r="HB97" s="45"/>
      <c r="HC97" s="45"/>
      <c r="HD97" s="45"/>
      <c r="HE97" s="45"/>
      <c r="HF97" s="45"/>
      <c r="HG97" s="45"/>
      <c r="HH97" s="45"/>
      <c r="HI97" s="45"/>
      <c r="HJ97" s="45"/>
      <c r="HK97" s="45"/>
      <c r="HL97" s="45"/>
      <c r="HM97" s="45"/>
      <c r="HN97" s="45"/>
      <c r="HO97" s="45"/>
      <c r="HP97" s="45"/>
      <c r="HQ97" s="45"/>
      <c r="HR97" s="45"/>
      <c r="HS97" s="45"/>
      <c r="HT97" s="45"/>
      <c r="HU97" s="45"/>
      <c r="HV97" s="45"/>
      <c r="HW97" s="45"/>
      <c r="HX97" s="45"/>
      <c r="HY97" s="45"/>
      <c r="HZ97" s="45"/>
      <c r="IA97" s="45"/>
      <c r="IB97" s="45"/>
      <c r="IC97" s="45"/>
      <c r="ID97" s="45"/>
      <c r="IE97" s="45"/>
      <c r="IF97" s="45"/>
      <c r="IG97" s="45"/>
      <c r="IH97" s="45"/>
      <c r="II97" s="45"/>
    </row>
    <row r="98" spans="1:244" s="70" customFormat="1" ht="30">
      <c r="A98" s="64"/>
      <c r="B98" s="65" t="s">
        <v>374</v>
      </c>
      <c r="C98" s="120">
        <f t="shared" ref="C98:G98" si="38">C99+C100</f>
        <v>0</v>
      </c>
      <c r="D98" s="120">
        <f t="shared" si="38"/>
        <v>3690970</v>
      </c>
      <c r="E98" s="120">
        <f t="shared" si="38"/>
        <v>4432000</v>
      </c>
      <c r="F98" s="120">
        <f t="shared" si="38"/>
        <v>4432000</v>
      </c>
      <c r="G98" s="120">
        <f t="shared" si="38"/>
        <v>3155629</v>
      </c>
      <c r="H98" s="120">
        <f t="shared" ref="H98" si="39">H99+H100</f>
        <v>649959</v>
      </c>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c r="FH98" s="45"/>
      <c r="FI98" s="45"/>
      <c r="FJ98" s="45"/>
      <c r="FK98" s="45"/>
      <c r="FL98" s="45"/>
      <c r="FM98" s="45"/>
      <c r="FN98" s="45"/>
      <c r="FO98" s="45"/>
      <c r="FP98" s="45"/>
      <c r="FQ98" s="45"/>
      <c r="FR98" s="45"/>
      <c r="FS98" s="45"/>
      <c r="FT98" s="45"/>
      <c r="FU98" s="45"/>
      <c r="FV98" s="45"/>
      <c r="FW98" s="45"/>
      <c r="FX98" s="45"/>
      <c r="FY98" s="45"/>
      <c r="FZ98" s="45"/>
      <c r="GA98" s="45"/>
      <c r="GB98" s="45"/>
      <c r="GC98" s="45"/>
      <c r="GD98" s="45"/>
      <c r="GE98" s="45"/>
      <c r="GF98" s="45"/>
      <c r="GG98" s="45"/>
      <c r="GH98" s="45"/>
      <c r="GI98" s="45"/>
      <c r="GJ98" s="45"/>
      <c r="GK98" s="45"/>
      <c r="GL98" s="45"/>
      <c r="GM98" s="45"/>
      <c r="GN98" s="45"/>
      <c r="GO98" s="45"/>
      <c r="GP98" s="45"/>
      <c r="GQ98" s="45"/>
      <c r="GR98" s="45"/>
      <c r="GS98" s="45"/>
      <c r="GT98" s="45"/>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c r="IC98" s="45"/>
      <c r="ID98" s="45"/>
      <c r="IE98" s="45"/>
      <c r="IF98" s="45"/>
      <c r="IG98" s="45"/>
      <c r="IH98" s="45"/>
      <c r="II98" s="45"/>
    </row>
    <row r="99" spans="1:244">
      <c r="A99" s="64"/>
      <c r="B99" s="65" t="s">
        <v>372</v>
      </c>
      <c r="C99" s="120"/>
      <c r="D99" s="60">
        <v>3690970</v>
      </c>
      <c r="E99" s="60">
        <v>4432000</v>
      </c>
      <c r="F99" s="60">
        <v>4432000</v>
      </c>
      <c r="G99" s="67">
        <v>3155629</v>
      </c>
      <c r="H99" s="67">
        <v>649959</v>
      </c>
      <c r="IJ99" s="70"/>
    </row>
    <row r="100" spans="1:244" ht="60">
      <c r="A100" s="64"/>
      <c r="B100" s="65" t="s">
        <v>370</v>
      </c>
      <c r="C100" s="120"/>
      <c r="D100" s="60"/>
      <c r="E100" s="60"/>
      <c r="F100" s="60"/>
      <c r="G100" s="67"/>
      <c r="H100" s="67"/>
      <c r="IJ100" s="70"/>
    </row>
    <row r="101" spans="1:244" ht="60">
      <c r="A101" s="64"/>
      <c r="B101" s="65" t="s">
        <v>375</v>
      </c>
      <c r="C101" s="120"/>
      <c r="D101" s="60">
        <v>358370</v>
      </c>
      <c r="E101" s="60">
        <v>376000</v>
      </c>
      <c r="F101" s="60">
        <v>376000</v>
      </c>
      <c r="G101" s="67">
        <v>254820</v>
      </c>
      <c r="H101" s="67">
        <v>66410</v>
      </c>
      <c r="IJ101" s="70"/>
    </row>
    <row r="102" spans="1:244" ht="45">
      <c r="A102" s="64"/>
      <c r="B102" s="65" t="s">
        <v>376</v>
      </c>
      <c r="C102" s="120"/>
      <c r="D102" s="60">
        <v>283110</v>
      </c>
      <c r="E102" s="60">
        <v>301000</v>
      </c>
      <c r="F102" s="60">
        <v>301000</v>
      </c>
      <c r="G102" s="67">
        <v>150025</v>
      </c>
      <c r="H102" s="67">
        <v>0</v>
      </c>
      <c r="IJ102" s="70"/>
    </row>
    <row r="103" spans="1:244" s="61" customFormat="1" ht="16.5" customHeight="1">
      <c r="A103" s="64"/>
      <c r="B103" s="65" t="s">
        <v>377</v>
      </c>
      <c r="C103" s="120"/>
      <c r="D103" s="60">
        <v>82000</v>
      </c>
      <c r="E103" s="60">
        <v>82000</v>
      </c>
      <c r="F103" s="60">
        <v>82000</v>
      </c>
      <c r="G103" s="67">
        <v>40415</v>
      </c>
      <c r="H103" s="67">
        <v>0</v>
      </c>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c r="FH103" s="45"/>
      <c r="FI103" s="45"/>
      <c r="FJ103" s="45"/>
      <c r="FK103" s="45"/>
      <c r="FL103" s="45"/>
      <c r="FM103" s="45"/>
      <c r="FN103" s="45"/>
      <c r="FO103" s="45"/>
      <c r="FP103" s="45"/>
      <c r="FQ103" s="45"/>
      <c r="FR103" s="45"/>
      <c r="FS103" s="45"/>
      <c r="FT103" s="45"/>
      <c r="FU103" s="45"/>
      <c r="FV103" s="45"/>
      <c r="FW103" s="45"/>
      <c r="FX103" s="45"/>
      <c r="FY103" s="45"/>
      <c r="FZ103" s="45"/>
      <c r="GA103" s="45"/>
      <c r="GB103" s="45"/>
      <c r="GC103" s="45"/>
      <c r="GD103" s="45"/>
      <c r="GE103" s="45"/>
      <c r="GF103" s="45"/>
      <c r="GG103" s="45"/>
      <c r="GH103" s="45"/>
      <c r="GI103" s="45"/>
      <c r="GJ103" s="45"/>
      <c r="GK103" s="45"/>
      <c r="GL103" s="45"/>
      <c r="GM103" s="45"/>
      <c r="GN103" s="45"/>
      <c r="GO103" s="45"/>
      <c r="GP103" s="45"/>
      <c r="GQ103" s="45"/>
      <c r="GR103" s="45"/>
      <c r="GS103" s="45"/>
      <c r="GT103" s="45"/>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c r="IC103" s="45"/>
      <c r="ID103" s="45"/>
      <c r="IE103" s="45"/>
      <c r="IF103" s="45"/>
      <c r="IG103" s="45"/>
      <c r="IH103" s="45"/>
      <c r="II103" s="45"/>
      <c r="IJ103" s="70"/>
    </row>
    <row r="104" spans="1:244" ht="45">
      <c r="A104" s="64"/>
      <c r="B104" s="65" t="s">
        <v>378</v>
      </c>
      <c r="C104" s="120"/>
      <c r="D104" s="60">
        <v>1090000</v>
      </c>
      <c r="E104" s="60">
        <v>1090000</v>
      </c>
      <c r="F104" s="60">
        <v>1090000</v>
      </c>
      <c r="G104" s="67">
        <v>512794</v>
      </c>
      <c r="H104" s="67">
        <v>0</v>
      </c>
      <c r="IJ104" s="70"/>
    </row>
    <row r="105" spans="1:244">
      <c r="A105" s="64"/>
      <c r="B105" s="68" t="s">
        <v>361</v>
      </c>
      <c r="C105" s="120"/>
      <c r="D105" s="60"/>
      <c r="E105" s="60"/>
      <c r="F105" s="60"/>
      <c r="G105" s="67">
        <v>-18</v>
      </c>
      <c r="H105" s="67"/>
    </row>
    <row r="106" spans="1:244" ht="30">
      <c r="A106" s="127" t="s">
        <v>379</v>
      </c>
      <c r="B106" s="62" t="s">
        <v>380</v>
      </c>
      <c r="C106" s="120">
        <f t="shared" ref="C106:H106" si="40">C107+C110+C113+C116+C119+C122+C128+C125+C131</f>
        <v>0</v>
      </c>
      <c r="D106" s="120">
        <f t="shared" si="40"/>
        <v>26559820</v>
      </c>
      <c r="E106" s="120">
        <f t="shared" si="40"/>
        <v>28728700</v>
      </c>
      <c r="F106" s="120">
        <f t="shared" si="40"/>
        <v>24237700</v>
      </c>
      <c r="G106" s="120">
        <f t="shared" si="40"/>
        <v>24235095</v>
      </c>
      <c r="H106" s="120">
        <f t="shared" si="40"/>
        <v>5724519</v>
      </c>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c r="ID106" s="61"/>
      <c r="IE106" s="61"/>
      <c r="IF106" s="61"/>
      <c r="IG106" s="61"/>
      <c r="IH106" s="61"/>
      <c r="II106" s="61"/>
    </row>
    <row r="107" spans="1:244" ht="16.5" customHeight="1">
      <c r="A107" s="64"/>
      <c r="B107" s="65" t="s">
        <v>381</v>
      </c>
      <c r="C107" s="120">
        <f t="shared" ref="C107:H107" si="41">C108+C109</f>
        <v>0</v>
      </c>
      <c r="D107" s="120">
        <f t="shared" si="41"/>
        <v>1202670</v>
      </c>
      <c r="E107" s="120">
        <f t="shared" si="41"/>
        <v>933710</v>
      </c>
      <c r="F107" s="120">
        <f t="shared" si="41"/>
        <v>720710</v>
      </c>
      <c r="G107" s="120">
        <f t="shared" si="41"/>
        <v>720525</v>
      </c>
      <c r="H107" s="120">
        <f t="shared" si="41"/>
        <v>172822</v>
      </c>
    </row>
    <row r="108" spans="1:244">
      <c r="A108" s="64"/>
      <c r="B108" s="65" t="s">
        <v>368</v>
      </c>
      <c r="C108" s="120"/>
      <c r="D108" s="60">
        <v>1202670</v>
      </c>
      <c r="E108" s="60">
        <v>933710</v>
      </c>
      <c r="F108" s="60">
        <v>720710</v>
      </c>
      <c r="G108" s="67">
        <v>720525</v>
      </c>
      <c r="H108" s="67">
        <v>172822</v>
      </c>
    </row>
    <row r="109" spans="1:244" ht="60">
      <c r="A109" s="64"/>
      <c r="B109" s="65" t="s">
        <v>370</v>
      </c>
      <c r="C109" s="120"/>
      <c r="D109" s="60"/>
      <c r="E109" s="60"/>
      <c r="F109" s="60"/>
      <c r="G109" s="67"/>
      <c r="H109" s="67"/>
    </row>
    <row r="110" spans="1:244" ht="16.5" customHeight="1">
      <c r="A110" s="64"/>
      <c r="B110" s="65" t="s">
        <v>382</v>
      </c>
      <c r="C110" s="120">
        <f t="shared" ref="C110:H110" si="42">C111+C112</f>
        <v>0</v>
      </c>
      <c r="D110" s="120">
        <f t="shared" si="42"/>
        <v>0</v>
      </c>
      <c r="E110" s="120">
        <f t="shared" si="42"/>
        <v>0</v>
      </c>
      <c r="F110" s="120">
        <f t="shared" si="42"/>
        <v>0</v>
      </c>
      <c r="G110" s="120">
        <f t="shared" si="42"/>
        <v>0</v>
      </c>
      <c r="H110" s="120">
        <f t="shared" si="42"/>
        <v>0</v>
      </c>
    </row>
    <row r="111" spans="1:244">
      <c r="A111" s="64"/>
      <c r="B111" s="65" t="s">
        <v>368</v>
      </c>
      <c r="C111" s="120"/>
      <c r="D111" s="60"/>
      <c r="E111" s="60"/>
      <c r="F111" s="60"/>
      <c r="G111" s="67"/>
      <c r="H111" s="67"/>
    </row>
    <row r="112" spans="1:244" ht="60">
      <c r="A112" s="64"/>
      <c r="B112" s="65" t="s">
        <v>370</v>
      </c>
      <c r="C112" s="120"/>
      <c r="D112" s="60"/>
      <c r="E112" s="60"/>
      <c r="F112" s="60"/>
      <c r="G112" s="67"/>
      <c r="H112" s="67"/>
    </row>
    <row r="113" spans="1:244">
      <c r="A113" s="64"/>
      <c r="B113" s="65" t="s">
        <v>383</v>
      </c>
      <c r="C113" s="120">
        <f t="shared" ref="C113:H113" si="43">C114+C115</f>
        <v>0</v>
      </c>
      <c r="D113" s="120">
        <f t="shared" si="43"/>
        <v>1449360</v>
      </c>
      <c r="E113" s="120">
        <f t="shared" si="43"/>
        <v>2011570</v>
      </c>
      <c r="F113" s="120">
        <f t="shared" si="43"/>
        <v>1721570</v>
      </c>
      <c r="G113" s="120">
        <f t="shared" si="43"/>
        <v>1721403</v>
      </c>
      <c r="H113" s="120">
        <f t="shared" si="43"/>
        <v>276833</v>
      </c>
      <c r="IJ113" s="61"/>
    </row>
    <row r="114" spans="1:244">
      <c r="A114" s="64"/>
      <c r="B114" s="65" t="s">
        <v>368</v>
      </c>
      <c r="C114" s="120"/>
      <c r="D114" s="60">
        <v>1449360</v>
      </c>
      <c r="E114" s="60">
        <v>2011570</v>
      </c>
      <c r="F114" s="60">
        <v>1721570</v>
      </c>
      <c r="G114" s="67">
        <v>1721403</v>
      </c>
      <c r="H114" s="67">
        <v>276833</v>
      </c>
      <c r="IJ114" s="61"/>
    </row>
    <row r="115" spans="1:244" ht="60">
      <c r="A115" s="64"/>
      <c r="B115" s="65" t="s">
        <v>370</v>
      </c>
      <c r="C115" s="120"/>
      <c r="D115" s="60"/>
      <c r="E115" s="60"/>
      <c r="F115" s="60"/>
      <c r="G115" s="67"/>
      <c r="H115" s="67"/>
      <c r="IJ115" s="61"/>
    </row>
    <row r="116" spans="1:244" ht="36" customHeight="1">
      <c r="A116" s="58"/>
      <c r="B116" s="65" t="s">
        <v>384</v>
      </c>
      <c r="C116" s="120">
        <f t="shared" ref="C116:H116" si="44">C117+C118</f>
        <v>0</v>
      </c>
      <c r="D116" s="120">
        <f t="shared" si="44"/>
        <v>14157600</v>
      </c>
      <c r="E116" s="120">
        <f t="shared" si="44"/>
        <v>14746510</v>
      </c>
      <c r="F116" s="120">
        <f t="shared" si="44"/>
        <v>12229510</v>
      </c>
      <c r="G116" s="120">
        <f t="shared" si="44"/>
        <v>12229091</v>
      </c>
      <c r="H116" s="120">
        <f t="shared" si="44"/>
        <v>2877581</v>
      </c>
    </row>
    <row r="117" spans="1:244">
      <c r="A117" s="64"/>
      <c r="B117" s="65" t="s">
        <v>368</v>
      </c>
      <c r="C117" s="120"/>
      <c r="D117" s="60">
        <v>14157600</v>
      </c>
      <c r="E117" s="60">
        <v>14746510</v>
      </c>
      <c r="F117" s="60">
        <v>12229510</v>
      </c>
      <c r="G117" s="67">
        <v>12229091</v>
      </c>
      <c r="H117" s="67">
        <v>2877581</v>
      </c>
    </row>
    <row r="118" spans="1:244" ht="60">
      <c r="A118" s="64"/>
      <c r="B118" s="65" t="s">
        <v>370</v>
      </c>
      <c r="C118" s="120"/>
      <c r="D118" s="60"/>
      <c r="E118" s="60"/>
      <c r="F118" s="60"/>
      <c r="G118" s="67"/>
      <c r="H118" s="67"/>
    </row>
    <row r="119" spans="1:244" ht="16.5" customHeight="1">
      <c r="A119" s="64"/>
      <c r="B119" s="81" t="s">
        <v>385</v>
      </c>
      <c r="C119" s="120">
        <f t="shared" ref="C119:H119" si="45">C120+C121</f>
        <v>0</v>
      </c>
      <c r="D119" s="120">
        <f t="shared" si="45"/>
        <v>0</v>
      </c>
      <c r="E119" s="120">
        <f t="shared" si="45"/>
        <v>0</v>
      </c>
      <c r="F119" s="120">
        <f t="shared" si="45"/>
        <v>0</v>
      </c>
      <c r="G119" s="120">
        <f t="shared" si="45"/>
        <v>0</v>
      </c>
      <c r="H119" s="120">
        <f t="shared" si="45"/>
        <v>0</v>
      </c>
    </row>
    <row r="120" spans="1:244">
      <c r="A120" s="64"/>
      <c r="B120" s="81" t="s">
        <v>368</v>
      </c>
      <c r="C120" s="120"/>
      <c r="D120" s="60"/>
      <c r="E120" s="60"/>
      <c r="F120" s="60"/>
      <c r="G120" s="67"/>
      <c r="H120" s="67"/>
    </row>
    <row r="121" spans="1:244" ht="60">
      <c r="A121" s="64"/>
      <c r="B121" s="81" t="s">
        <v>370</v>
      </c>
      <c r="C121" s="120"/>
      <c r="D121" s="60"/>
      <c r="E121" s="60"/>
      <c r="F121" s="60"/>
      <c r="G121" s="67"/>
      <c r="H121" s="67"/>
    </row>
    <row r="122" spans="1:244" ht="30">
      <c r="A122" s="64"/>
      <c r="B122" s="65" t="s">
        <v>386</v>
      </c>
      <c r="C122" s="120">
        <f t="shared" ref="C122:H122" si="46">C123+C124</f>
        <v>0</v>
      </c>
      <c r="D122" s="120">
        <f t="shared" si="46"/>
        <v>340170</v>
      </c>
      <c r="E122" s="120">
        <f t="shared" si="46"/>
        <v>334120</v>
      </c>
      <c r="F122" s="120">
        <f t="shared" si="46"/>
        <v>285120</v>
      </c>
      <c r="G122" s="120">
        <f t="shared" si="46"/>
        <v>284262</v>
      </c>
      <c r="H122" s="120">
        <f t="shared" si="46"/>
        <v>70142</v>
      </c>
    </row>
    <row r="123" spans="1:244" ht="16.5" customHeight="1">
      <c r="A123" s="64"/>
      <c r="B123" s="65" t="s">
        <v>368</v>
      </c>
      <c r="C123" s="120"/>
      <c r="D123" s="60">
        <v>340170</v>
      </c>
      <c r="E123" s="60">
        <v>334120</v>
      </c>
      <c r="F123" s="60">
        <v>285120</v>
      </c>
      <c r="G123" s="67">
        <v>284262</v>
      </c>
      <c r="H123" s="67">
        <v>70142</v>
      </c>
    </row>
    <row r="124" spans="1:244" ht="60">
      <c r="A124" s="64"/>
      <c r="B124" s="65" t="s">
        <v>370</v>
      </c>
      <c r="C124" s="120"/>
      <c r="D124" s="60"/>
      <c r="E124" s="60"/>
      <c r="F124" s="60"/>
      <c r="G124" s="67"/>
      <c r="H124" s="67"/>
    </row>
    <row r="125" spans="1:244" s="61" customFormat="1">
      <c r="A125" s="64"/>
      <c r="B125" s="82" t="s">
        <v>387</v>
      </c>
      <c r="C125" s="120">
        <f t="shared" ref="C125:H125" si="47">C126+C127</f>
        <v>0</v>
      </c>
      <c r="D125" s="120">
        <f t="shared" si="47"/>
        <v>0</v>
      </c>
      <c r="E125" s="120">
        <f t="shared" si="47"/>
        <v>0</v>
      </c>
      <c r="F125" s="120">
        <f t="shared" si="47"/>
        <v>0</v>
      </c>
      <c r="G125" s="120">
        <f t="shared" si="47"/>
        <v>0</v>
      </c>
      <c r="H125" s="120">
        <f t="shared" si="47"/>
        <v>0</v>
      </c>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c r="DY125" s="45"/>
      <c r="DZ125" s="45"/>
      <c r="EA125" s="45"/>
      <c r="EB125" s="45"/>
      <c r="EC125" s="45"/>
      <c r="ED125" s="45"/>
      <c r="EE125" s="45"/>
      <c r="EF125" s="45"/>
      <c r="EG125" s="45"/>
      <c r="EH125" s="45"/>
      <c r="EI125" s="45"/>
      <c r="EJ125" s="45"/>
      <c r="EK125" s="45"/>
      <c r="EL125" s="45"/>
      <c r="EM125" s="45"/>
      <c r="EN125" s="45"/>
      <c r="EO125" s="45"/>
      <c r="EP125" s="45"/>
      <c r="EQ125" s="45"/>
      <c r="ER125" s="45"/>
      <c r="ES125" s="45"/>
      <c r="ET125" s="45"/>
      <c r="EU125" s="45"/>
      <c r="EV125" s="45"/>
      <c r="EW125" s="45"/>
      <c r="EX125" s="45"/>
      <c r="EY125" s="45"/>
      <c r="EZ125" s="45"/>
      <c r="FA125" s="45"/>
      <c r="FB125" s="45"/>
      <c r="FC125" s="45"/>
      <c r="FD125" s="45"/>
      <c r="FE125" s="45"/>
      <c r="FF125" s="45"/>
      <c r="FG125" s="45"/>
      <c r="FH125" s="45"/>
      <c r="FI125" s="45"/>
      <c r="FJ125" s="45"/>
      <c r="FK125" s="45"/>
      <c r="FL125" s="45"/>
      <c r="FM125" s="45"/>
      <c r="FN125" s="45"/>
      <c r="FO125" s="45"/>
      <c r="FP125" s="45"/>
      <c r="FQ125" s="45"/>
      <c r="FR125" s="45"/>
      <c r="FS125" s="45"/>
      <c r="FT125" s="45"/>
      <c r="FU125" s="45"/>
      <c r="FV125" s="45"/>
      <c r="FW125" s="45"/>
      <c r="FX125" s="45"/>
      <c r="FY125" s="45"/>
      <c r="FZ125" s="45"/>
      <c r="GA125" s="45"/>
      <c r="GB125" s="45"/>
      <c r="GC125" s="45"/>
      <c r="GD125" s="45"/>
      <c r="GE125" s="45"/>
      <c r="GF125" s="45"/>
      <c r="GG125" s="45"/>
      <c r="GH125" s="45"/>
      <c r="GI125" s="45"/>
      <c r="GJ125" s="45"/>
      <c r="GK125" s="45"/>
      <c r="GL125" s="45"/>
      <c r="GM125" s="45"/>
      <c r="GN125" s="45"/>
      <c r="GO125" s="45"/>
      <c r="GP125" s="45"/>
      <c r="GQ125" s="45"/>
      <c r="GR125" s="45"/>
      <c r="GS125" s="45"/>
      <c r="GT125" s="45"/>
      <c r="GU125" s="45"/>
      <c r="GV125" s="45"/>
      <c r="GW125" s="45"/>
      <c r="GX125" s="45"/>
      <c r="GY125" s="45"/>
      <c r="GZ125" s="45"/>
      <c r="HA125" s="45"/>
      <c r="HB125" s="45"/>
      <c r="HC125" s="45"/>
      <c r="HD125" s="45"/>
      <c r="HE125" s="45"/>
      <c r="HF125" s="45"/>
      <c r="HG125" s="45"/>
      <c r="HH125" s="45"/>
      <c r="HI125" s="45"/>
      <c r="HJ125" s="45"/>
      <c r="HK125" s="45"/>
      <c r="HL125" s="45"/>
      <c r="HM125" s="45"/>
      <c r="HN125" s="45"/>
      <c r="HO125" s="45"/>
      <c r="HP125" s="45"/>
      <c r="HQ125" s="45"/>
      <c r="HR125" s="45"/>
      <c r="HS125" s="45"/>
      <c r="HT125" s="45"/>
      <c r="HU125" s="45"/>
      <c r="HV125" s="45"/>
      <c r="HW125" s="45"/>
      <c r="HX125" s="45"/>
      <c r="HY125" s="45"/>
      <c r="HZ125" s="45"/>
      <c r="IA125" s="45"/>
      <c r="IB125" s="45"/>
      <c r="IC125" s="45"/>
      <c r="ID125" s="45"/>
      <c r="IE125" s="45"/>
      <c r="IF125" s="45"/>
      <c r="IG125" s="45"/>
      <c r="IH125" s="45"/>
      <c r="II125" s="45"/>
      <c r="IJ125" s="45"/>
    </row>
    <row r="126" spans="1:244" s="61" customFormat="1">
      <c r="A126" s="64"/>
      <c r="B126" s="82" t="s">
        <v>368</v>
      </c>
      <c r="C126" s="120"/>
      <c r="D126" s="60"/>
      <c r="E126" s="60"/>
      <c r="F126" s="60"/>
      <c r="G126" s="67"/>
      <c r="H126" s="67"/>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45"/>
      <c r="ES126" s="45"/>
      <c r="ET126" s="45"/>
      <c r="EU126" s="45"/>
      <c r="EV126" s="45"/>
      <c r="EW126" s="45"/>
      <c r="EX126" s="45"/>
      <c r="EY126" s="45"/>
      <c r="EZ126" s="45"/>
      <c r="FA126" s="45"/>
      <c r="FB126" s="45"/>
      <c r="FC126" s="45"/>
      <c r="FD126" s="45"/>
      <c r="FE126" s="45"/>
      <c r="FF126" s="45"/>
      <c r="FG126" s="45"/>
      <c r="FH126" s="45"/>
      <c r="FI126" s="45"/>
      <c r="FJ126" s="45"/>
      <c r="FK126" s="45"/>
      <c r="FL126" s="45"/>
      <c r="FM126" s="45"/>
      <c r="FN126" s="45"/>
      <c r="FO126" s="45"/>
      <c r="FP126" s="45"/>
      <c r="FQ126" s="45"/>
      <c r="FR126" s="45"/>
      <c r="FS126" s="45"/>
      <c r="FT126" s="45"/>
      <c r="FU126" s="45"/>
      <c r="FV126" s="45"/>
      <c r="FW126" s="45"/>
      <c r="FX126" s="45"/>
      <c r="FY126" s="45"/>
      <c r="FZ126" s="45"/>
      <c r="GA126" s="45"/>
      <c r="GB126" s="45"/>
      <c r="GC126" s="45"/>
      <c r="GD126" s="45"/>
      <c r="GE126" s="45"/>
      <c r="GF126" s="45"/>
      <c r="GG126" s="45"/>
      <c r="GH126" s="45"/>
      <c r="GI126" s="45"/>
      <c r="GJ126" s="45"/>
      <c r="GK126" s="45"/>
      <c r="GL126" s="45"/>
      <c r="GM126" s="45"/>
      <c r="GN126" s="45"/>
      <c r="GO126" s="45"/>
      <c r="GP126" s="45"/>
      <c r="GQ126" s="45"/>
      <c r="GR126" s="45"/>
      <c r="GS126" s="45"/>
      <c r="GT126" s="45"/>
      <c r="GU126" s="45"/>
      <c r="GV126" s="45"/>
      <c r="GW126" s="45"/>
      <c r="GX126" s="45"/>
      <c r="GY126" s="45"/>
      <c r="GZ126" s="45"/>
      <c r="HA126" s="45"/>
      <c r="HB126" s="45"/>
      <c r="HC126" s="45"/>
      <c r="HD126" s="45"/>
      <c r="HE126" s="45"/>
      <c r="HF126" s="45"/>
      <c r="HG126" s="45"/>
      <c r="HH126" s="45"/>
      <c r="HI126" s="45"/>
      <c r="HJ126" s="45"/>
      <c r="HK126" s="45"/>
      <c r="HL126" s="45"/>
      <c r="HM126" s="45"/>
      <c r="HN126" s="45"/>
      <c r="HO126" s="45"/>
      <c r="HP126" s="45"/>
      <c r="HQ126" s="45"/>
      <c r="HR126" s="45"/>
      <c r="HS126" s="45"/>
      <c r="HT126" s="45"/>
      <c r="HU126" s="45"/>
      <c r="HV126" s="45"/>
      <c r="HW126" s="45"/>
      <c r="HX126" s="45"/>
      <c r="HY126" s="45"/>
      <c r="HZ126" s="45"/>
      <c r="IA126" s="45"/>
      <c r="IB126" s="45"/>
      <c r="IC126" s="45"/>
      <c r="ID126" s="45"/>
      <c r="IE126" s="45"/>
      <c r="IF126" s="45"/>
      <c r="IG126" s="45"/>
      <c r="IH126" s="45"/>
      <c r="II126" s="45"/>
      <c r="IJ126" s="45"/>
    </row>
    <row r="127" spans="1:244" s="61" customFormat="1" ht="60">
      <c r="A127" s="64"/>
      <c r="B127" s="82" t="s">
        <v>370</v>
      </c>
      <c r="C127" s="120"/>
      <c r="D127" s="60"/>
      <c r="E127" s="60"/>
      <c r="F127" s="60"/>
      <c r="G127" s="67"/>
      <c r="H127" s="67"/>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c r="FH127" s="45"/>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c r="IF127" s="45"/>
      <c r="IG127" s="45"/>
      <c r="IH127" s="45"/>
      <c r="II127" s="45"/>
      <c r="IJ127" s="45"/>
    </row>
    <row r="128" spans="1:244" s="61" customFormat="1">
      <c r="A128" s="64"/>
      <c r="B128" s="82" t="s">
        <v>388</v>
      </c>
      <c r="C128" s="120">
        <f t="shared" ref="C128:H128" si="48">C129+C130</f>
        <v>0</v>
      </c>
      <c r="D128" s="120">
        <f t="shared" si="48"/>
        <v>5270970</v>
      </c>
      <c r="E128" s="120">
        <f t="shared" si="48"/>
        <v>5848240</v>
      </c>
      <c r="F128" s="120">
        <f t="shared" si="48"/>
        <v>4748240</v>
      </c>
      <c r="G128" s="120">
        <f t="shared" si="48"/>
        <v>4748019</v>
      </c>
      <c r="H128" s="120">
        <f t="shared" si="48"/>
        <v>1000779</v>
      </c>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c r="IA128" s="45"/>
      <c r="IB128" s="45"/>
      <c r="IC128" s="45"/>
      <c r="ID128" s="45"/>
      <c r="IE128" s="45"/>
      <c r="IF128" s="45"/>
      <c r="IG128" s="45"/>
      <c r="IH128" s="45"/>
      <c r="II128" s="45"/>
      <c r="IJ128" s="45"/>
    </row>
    <row r="129" spans="1:244" s="61" customFormat="1">
      <c r="A129" s="64"/>
      <c r="B129" s="82" t="s">
        <v>368</v>
      </c>
      <c r="C129" s="120"/>
      <c r="D129" s="60">
        <v>5270970</v>
      </c>
      <c r="E129" s="60">
        <v>5848240</v>
      </c>
      <c r="F129" s="60">
        <v>4748240</v>
      </c>
      <c r="G129" s="83">
        <v>4748019</v>
      </c>
      <c r="H129" s="83">
        <v>1000779</v>
      </c>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c r="IA129" s="45"/>
      <c r="IB129" s="45"/>
      <c r="IC129" s="45"/>
      <c r="ID129" s="45"/>
      <c r="IE129" s="45"/>
      <c r="IF129" s="45"/>
      <c r="IG129" s="45"/>
      <c r="IH129" s="45"/>
      <c r="II129" s="45"/>
      <c r="IJ129" s="45"/>
    </row>
    <row r="130" spans="1:244" s="61" customFormat="1" ht="60">
      <c r="A130" s="64"/>
      <c r="B130" s="82" t="s">
        <v>370</v>
      </c>
      <c r="C130" s="120"/>
      <c r="D130" s="60"/>
      <c r="E130" s="60"/>
      <c r="F130" s="60"/>
      <c r="G130" s="83"/>
      <c r="H130" s="83"/>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c r="IA130" s="45"/>
      <c r="IB130" s="45"/>
      <c r="IC130" s="45"/>
      <c r="ID130" s="45"/>
      <c r="IE130" s="45"/>
      <c r="IF130" s="45"/>
      <c r="IG130" s="45"/>
      <c r="IH130" s="45"/>
      <c r="II130" s="45"/>
      <c r="IJ130" s="45"/>
    </row>
    <row r="131" spans="1:244" s="61" customFormat="1" ht="30">
      <c r="A131" s="64"/>
      <c r="B131" s="84" t="s">
        <v>389</v>
      </c>
      <c r="C131" s="120">
        <f t="shared" ref="C131:H131" si="49">C132+C135+C138+C136+C137</f>
        <v>0</v>
      </c>
      <c r="D131" s="120">
        <f t="shared" si="49"/>
        <v>4139050</v>
      </c>
      <c r="E131" s="120">
        <f t="shared" si="49"/>
        <v>4854550</v>
      </c>
      <c r="F131" s="120">
        <f t="shared" si="49"/>
        <v>4532550</v>
      </c>
      <c r="G131" s="120">
        <f t="shared" si="49"/>
        <v>4531795</v>
      </c>
      <c r="H131" s="120">
        <f t="shared" si="49"/>
        <v>1326362</v>
      </c>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c r="IF131" s="45"/>
      <c r="IG131" s="45"/>
      <c r="IH131" s="45"/>
      <c r="II131" s="45"/>
      <c r="IJ131" s="45"/>
    </row>
    <row r="132" spans="1:244" s="61" customFormat="1">
      <c r="A132" s="64"/>
      <c r="B132" s="82" t="s">
        <v>390</v>
      </c>
      <c r="C132" s="120">
        <f t="shared" ref="C132:H132" si="50">C133+C134</f>
        <v>0</v>
      </c>
      <c r="D132" s="120">
        <f t="shared" si="50"/>
        <v>2803050</v>
      </c>
      <c r="E132" s="120">
        <f t="shared" si="50"/>
        <v>3109550</v>
      </c>
      <c r="F132" s="120">
        <f t="shared" si="50"/>
        <v>2787550</v>
      </c>
      <c r="G132" s="120">
        <f t="shared" si="50"/>
        <v>2786956</v>
      </c>
      <c r="H132" s="120">
        <f t="shared" si="50"/>
        <v>992406</v>
      </c>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c r="IH132" s="45"/>
      <c r="II132" s="45"/>
      <c r="IJ132" s="45"/>
    </row>
    <row r="133" spans="1:244" s="61" customFormat="1" ht="16.5" customHeight="1">
      <c r="A133" s="64"/>
      <c r="B133" s="82" t="s">
        <v>368</v>
      </c>
      <c r="C133" s="120"/>
      <c r="D133" s="60">
        <v>2803050</v>
      </c>
      <c r="E133" s="60">
        <v>3109550</v>
      </c>
      <c r="F133" s="60">
        <v>2787550</v>
      </c>
      <c r="G133" s="67">
        <v>2786956</v>
      </c>
      <c r="H133" s="67">
        <v>992406</v>
      </c>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c r="FH133" s="45"/>
      <c r="FI133" s="45"/>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c r="IA133" s="45"/>
      <c r="IB133" s="45"/>
      <c r="IC133" s="45"/>
      <c r="ID133" s="45"/>
      <c r="IE133" s="45"/>
      <c r="IF133" s="45"/>
      <c r="IG133" s="45"/>
      <c r="IH133" s="45"/>
      <c r="II133" s="45"/>
      <c r="IJ133" s="45"/>
    </row>
    <row r="134" spans="1:244" s="61" customFormat="1" ht="60">
      <c r="A134" s="64"/>
      <c r="B134" s="82" t="s">
        <v>370</v>
      </c>
      <c r="C134" s="120"/>
      <c r="D134" s="60"/>
      <c r="E134" s="60"/>
      <c r="F134" s="60"/>
      <c r="G134" s="67"/>
      <c r="H134" s="67"/>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c r="FH134" s="45"/>
      <c r="FI134" s="45"/>
      <c r="FJ134" s="45"/>
      <c r="FK134" s="45"/>
      <c r="FL134" s="45"/>
      <c r="FM134" s="45"/>
      <c r="FN134" s="45"/>
      <c r="FO134" s="45"/>
      <c r="FP134" s="45"/>
      <c r="FQ134" s="45"/>
      <c r="FR134" s="45"/>
      <c r="FS134" s="45"/>
      <c r="FT134" s="45"/>
      <c r="FU134" s="45"/>
      <c r="FV134" s="45"/>
      <c r="FW134" s="45"/>
      <c r="FX134" s="45"/>
      <c r="FY134" s="45"/>
      <c r="FZ134" s="45"/>
      <c r="GA134" s="45"/>
      <c r="GB134" s="45"/>
      <c r="GC134" s="45"/>
      <c r="GD134" s="45"/>
      <c r="GE134" s="45"/>
      <c r="GF134" s="45"/>
      <c r="GG134" s="45"/>
      <c r="GH134" s="45"/>
      <c r="GI134" s="45"/>
      <c r="GJ134" s="45"/>
      <c r="GK134" s="45"/>
      <c r="GL134" s="45"/>
      <c r="GM134" s="45"/>
      <c r="GN134" s="45"/>
      <c r="GO134" s="45"/>
      <c r="GP134" s="45"/>
      <c r="GQ134" s="45"/>
      <c r="GR134" s="45"/>
      <c r="GS134" s="45"/>
      <c r="GT134" s="45"/>
      <c r="GU134" s="45"/>
      <c r="GV134" s="45"/>
      <c r="GW134" s="45"/>
      <c r="GX134" s="45"/>
      <c r="GY134" s="45"/>
      <c r="GZ134" s="45"/>
      <c r="HA134" s="45"/>
      <c r="HB134" s="45"/>
      <c r="HC134" s="45"/>
      <c r="HD134" s="45"/>
      <c r="HE134" s="45"/>
      <c r="HF134" s="45"/>
      <c r="HG134" s="45"/>
      <c r="HH134" s="45"/>
      <c r="HI134" s="45"/>
      <c r="HJ134" s="45"/>
      <c r="HK134" s="45"/>
      <c r="HL134" s="45"/>
      <c r="HM134" s="45"/>
      <c r="HN134" s="45"/>
      <c r="HO134" s="45"/>
      <c r="HP134" s="45"/>
      <c r="HQ134" s="45"/>
      <c r="HR134" s="45"/>
      <c r="HS134" s="45"/>
      <c r="HT134" s="45"/>
      <c r="HU134" s="45"/>
      <c r="HV134" s="45"/>
      <c r="HW134" s="45"/>
      <c r="HX134" s="45"/>
      <c r="HY134" s="45"/>
      <c r="HZ134" s="45"/>
      <c r="IA134" s="45"/>
      <c r="IB134" s="45"/>
      <c r="IC134" s="45"/>
      <c r="ID134" s="45"/>
      <c r="IE134" s="45"/>
      <c r="IF134" s="45"/>
      <c r="IG134" s="45"/>
      <c r="IH134" s="45"/>
      <c r="II134" s="45"/>
      <c r="IJ134" s="45"/>
    </row>
    <row r="135" spans="1:244" s="61" customFormat="1" ht="16.5" customHeight="1">
      <c r="A135" s="64"/>
      <c r="B135" s="82" t="s">
        <v>391</v>
      </c>
      <c r="C135" s="120"/>
      <c r="D135" s="60"/>
      <c r="E135" s="60"/>
      <c r="F135" s="60"/>
      <c r="G135" s="67"/>
      <c r="H135" s="67"/>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c r="IA135" s="45"/>
      <c r="IB135" s="45"/>
      <c r="IC135" s="45"/>
      <c r="ID135" s="45"/>
      <c r="IE135" s="45"/>
      <c r="IF135" s="45"/>
      <c r="IG135" s="45"/>
      <c r="IH135" s="45"/>
      <c r="II135" s="45"/>
      <c r="IJ135" s="45"/>
    </row>
    <row r="136" spans="1:244" ht="30">
      <c r="A136" s="58"/>
      <c r="B136" s="82" t="s">
        <v>392</v>
      </c>
      <c r="C136" s="120"/>
      <c r="D136" s="60">
        <v>1336000</v>
      </c>
      <c r="E136" s="60">
        <v>1745000</v>
      </c>
      <c r="F136" s="60">
        <v>1745000</v>
      </c>
      <c r="G136" s="67">
        <v>1744839</v>
      </c>
      <c r="H136" s="67">
        <v>333956</v>
      </c>
    </row>
    <row r="137" spans="1:244" ht="16.5" customHeight="1">
      <c r="A137" s="58"/>
      <c r="B137" s="82" t="s">
        <v>393</v>
      </c>
      <c r="C137" s="120"/>
      <c r="D137" s="60"/>
      <c r="E137" s="60"/>
      <c r="F137" s="60"/>
      <c r="G137" s="67"/>
      <c r="H137" s="67"/>
    </row>
    <row r="138" spans="1:244" s="61" customFormat="1" ht="16.5" customHeight="1">
      <c r="A138" s="64"/>
      <c r="B138" s="82" t="s">
        <v>394</v>
      </c>
      <c r="C138" s="120">
        <f>C139+C140</f>
        <v>0</v>
      </c>
      <c r="D138" s="120">
        <f t="shared" ref="D138:H138" si="51">D139+D140</f>
        <v>0</v>
      </c>
      <c r="E138" s="120">
        <f t="shared" si="51"/>
        <v>0</v>
      </c>
      <c r="F138" s="120">
        <f t="shared" si="51"/>
        <v>0</v>
      </c>
      <c r="G138" s="120">
        <f t="shared" si="51"/>
        <v>0</v>
      </c>
      <c r="H138" s="120">
        <f t="shared" si="51"/>
        <v>0</v>
      </c>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c r="IA138" s="45"/>
      <c r="IB138" s="45"/>
      <c r="IC138" s="45"/>
      <c r="ID138" s="45"/>
      <c r="IE138" s="45"/>
      <c r="IF138" s="45"/>
      <c r="IG138" s="45"/>
      <c r="IH138" s="45"/>
      <c r="II138" s="45"/>
      <c r="IJ138" s="45"/>
    </row>
    <row r="139" spans="1:244" s="61" customFormat="1" ht="16.5" customHeight="1">
      <c r="A139" s="64"/>
      <c r="B139" s="82" t="s">
        <v>368</v>
      </c>
      <c r="C139" s="120"/>
      <c r="D139" s="60"/>
      <c r="E139" s="60"/>
      <c r="F139" s="60"/>
      <c r="G139" s="67"/>
      <c r="H139" s="67"/>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c r="IA139" s="45"/>
      <c r="IB139" s="45"/>
      <c r="IC139" s="45"/>
      <c r="ID139" s="45"/>
      <c r="IE139" s="45"/>
      <c r="IF139" s="45"/>
      <c r="IG139" s="45"/>
      <c r="IH139" s="45"/>
      <c r="II139" s="45"/>
      <c r="IJ139" s="45"/>
    </row>
    <row r="140" spans="1:244" s="61" customFormat="1" ht="60">
      <c r="A140" s="64"/>
      <c r="B140" s="82" t="s">
        <v>370</v>
      </c>
      <c r="C140" s="120"/>
      <c r="D140" s="60"/>
      <c r="E140" s="60"/>
      <c r="F140" s="60"/>
      <c r="G140" s="67"/>
      <c r="H140" s="67"/>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c r="IA140" s="45"/>
      <c r="IB140" s="45"/>
      <c r="IC140" s="45"/>
      <c r="ID140" s="45"/>
      <c r="IE140" s="45"/>
      <c r="IF140" s="45"/>
      <c r="IG140" s="45"/>
      <c r="IH140" s="45"/>
      <c r="II140" s="45"/>
      <c r="IJ140" s="45"/>
    </row>
    <row r="141" spans="1:244" s="61" customFormat="1" ht="16.5" customHeight="1">
      <c r="A141" s="64"/>
      <c r="B141" s="68" t="s">
        <v>361</v>
      </c>
      <c r="C141" s="120"/>
      <c r="D141" s="60"/>
      <c r="E141" s="60"/>
      <c r="F141" s="60"/>
      <c r="G141" s="67"/>
      <c r="H141" s="67"/>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c r="IF141" s="45"/>
      <c r="IG141" s="45"/>
      <c r="IH141" s="45"/>
      <c r="II141" s="45"/>
      <c r="IJ141" s="45"/>
    </row>
    <row r="142" spans="1:244" s="61" customFormat="1" ht="30">
      <c r="A142" s="64" t="s">
        <v>395</v>
      </c>
      <c r="B142" s="62" t="s">
        <v>396</v>
      </c>
      <c r="C142" s="120">
        <f t="shared" ref="C142:H142" si="52">C143+C146+C149+C152+C153+C154+C155+C158+C159+C160</f>
        <v>0</v>
      </c>
      <c r="D142" s="120">
        <f t="shared" si="52"/>
        <v>1255960</v>
      </c>
      <c r="E142" s="120">
        <f t="shared" si="52"/>
        <v>1459000</v>
      </c>
      <c r="F142" s="120">
        <f t="shared" si="52"/>
        <v>1271000</v>
      </c>
      <c r="G142" s="120">
        <f t="shared" si="52"/>
        <v>1270905</v>
      </c>
      <c r="H142" s="120">
        <f t="shared" si="52"/>
        <v>181918</v>
      </c>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c r="FH142" s="45"/>
      <c r="FI142" s="45"/>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c r="IA142" s="45"/>
      <c r="IB142" s="45"/>
      <c r="IC142" s="45"/>
      <c r="ID142" s="45"/>
      <c r="IE142" s="45"/>
      <c r="IF142" s="45"/>
      <c r="IG142" s="45"/>
      <c r="IH142" s="45"/>
      <c r="II142" s="45"/>
      <c r="IJ142" s="45"/>
    </row>
    <row r="143" spans="1:244" s="61" customFormat="1">
      <c r="A143" s="64"/>
      <c r="B143" s="65" t="s">
        <v>384</v>
      </c>
      <c r="C143" s="120">
        <f t="shared" ref="C143:H143" si="53">C144+C145</f>
        <v>0</v>
      </c>
      <c r="D143" s="120">
        <f t="shared" si="53"/>
        <v>1047040</v>
      </c>
      <c r="E143" s="120">
        <f t="shared" si="53"/>
        <v>1055590</v>
      </c>
      <c r="F143" s="120">
        <f t="shared" si="53"/>
        <v>881590</v>
      </c>
      <c r="G143" s="120">
        <f t="shared" si="53"/>
        <v>881508</v>
      </c>
      <c r="H143" s="120">
        <f t="shared" si="53"/>
        <v>181918</v>
      </c>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c r="IF143" s="45"/>
      <c r="IG143" s="45"/>
      <c r="IH143" s="45"/>
      <c r="II143" s="45"/>
      <c r="IJ143" s="45"/>
    </row>
    <row r="144" spans="1:244" s="61" customFormat="1">
      <c r="A144" s="64"/>
      <c r="B144" s="65" t="s">
        <v>368</v>
      </c>
      <c r="C144" s="120"/>
      <c r="D144" s="60">
        <v>1047040</v>
      </c>
      <c r="E144" s="60">
        <v>1055590</v>
      </c>
      <c r="F144" s="60">
        <v>881590</v>
      </c>
      <c r="G144" s="67">
        <v>881508</v>
      </c>
      <c r="H144" s="67">
        <v>181918</v>
      </c>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c r="DK144" s="45"/>
      <c r="DL144" s="45"/>
      <c r="DM144" s="45"/>
      <c r="DN144" s="45"/>
      <c r="DO144" s="45"/>
      <c r="DP144" s="45"/>
      <c r="DQ144" s="45"/>
      <c r="DR144" s="45"/>
      <c r="DS144" s="45"/>
      <c r="DT144" s="45"/>
      <c r="DU144" s="45"/>
      <c r="DV144" s="45"/>
      <c r="DW144" s="45"/>
      <c r="DX144" s="45"/>
      <c r="DY144" s="45"/>
      <c r="DZ144" s="45"/>
      <c r="EA144" s="45"/>
      <c r="EB144" s="45"/>
      <c r="EC144" s="45"/>
      <c r="ED144" s="45"/>
      <c r="EE144" s="45"/>
      <c r="EF144" s="45"/>
      <c r="EG144" s="45"/>
      <c r="EH144" s="45"/>
      <c r="EI144" s="45"/>
      <c r="EJ144" s="45"/>
      <c r="EK144" s="45"/>
      <c r="EL144" s="45"/>
      <c r="EM144" s="45"/>
      <c r="EN144" s="45"/>
      <c r="EO144" s="45"/>
      <c r="EP144" s="45"/>
      <c r="EQ144" s="45"/>
      <c r="ER144" s="45"/>
      <c r="ES144" s="45"/>
      <c r="ET144" s="45"/>
      <c r="EU144" s="45"/>
      <c r="EV144" s="45"/>
      <c r="EW144" s="45"/>
      <c r="EX144" s="45"/>
      <c r="EY144" s="45"/>
      <c r="EZ144" s="45"/>
      <c r="FA144" s="45"/>
      <c r="FB144" s="45"/>
      <c r="FC144" s="45"/>
      <c r="FD144" s="45"/>
      <c r="FE144" s="45"/>
      <c r="FF144" s="45"/>
      <c r="FG144" s="45"/>
      <c r="FH144" s="45"/>
      <c r="FI144" s="45"/>
      <c r="FJ144" s="45"/>
      <c r="FK144" s="45"/>
      <c r="FL144" s="45"/>
      <c r="FM144" s="45"/>
      <c r="FN144" s="45"/>
      <c r="FO144" s="45"/>
      <c r="FP144" s="45"/>
      <c r="FQ144" s="45"/>
      <c r="FR144" s="45"/>
      <c r="FS144" s="45"/>
      <c r="FT144" s="45"/>
      <c r="FU144" s="45"/>
      <c r="FV144" s="45"/>
      <c r="FW144" s="45"/>
      <c r="FX144" s="45"/>
      <c r="FY144" s="45"/>
      <c r="FZ144" s="45"/>
      <c r="GA144" s="45"/>
      <c r="GB144" s="45"/>
      <c r="GC144" s="45"/>
      <c r="GD144" s="45"/>
      <c r="GE144" s="45"/>
      <c r="GF144" s="45"/>
      <c r="GG144" s="45"/>
      <c r="GH144" s="45"/>
      <c r="GI144" s="45"/>
      <c r="GJ144" s="45"/>
      <c r="GK144" s="45"/>
      <c r="GL144" s="45"/>
      <c r="GM144" s="45"/>
      <c r="GN144" s="45"/>
      <c r="GO144" s="45"/>
      <c r="GP144" s="45"/>
      <c r="GQ144" s="45"/>
      <c r="GR144" s="45"/>
      <c r="GS144" s="45"/>
      <c r="GT144" s="45"/>
      <c r="GU144" s="45"/>
      <c r="GV144" s="45"/>
      <c r="GW144" s="45"/>
      <c r="GX144" s="45"/>
      <c r="GY144" s="45"/>
      <c r="GZ144" s="45"/>
      <c r="HA144" s="45"/>
      <c r="HB144" s="45"/>
      <c r="HC144" s="45"/>
      <c r="HD144" s="45"/>
      <c r="HE144" s="45"/>
      <c r="HF144" s="45"/>
      <c r="HG144" s="45"/>
      <c r="HH144" s="45"/>
      <c r="HI144" s="45"/>
      <c r="HJ144" s="45"/>
      <c r="HK144" s="45"/>
      <c r="HL144" s="45"/>
      <c r="HM144" s="45"/>
      <c r="HN144" s="45"/>
      <c r="HO144" s="45"/>
      <c r="HP144" s="45"/>
      <c r="HQ144" s="45"/>
      <c r="HR144" s="45"/>
      <c r="HS144" s="45"/>
      <c r="HT144" s="45"/>
      <c r="HU144" s="45"/>
      <c r="HV144" s="45"/>
      <c r="HW144" s="45"/>
      <c r="HX144" s="45"/>
      <c r="HY144" s="45"/>
      <c r="HZ144" s="45"/>
      <c r="IA144" s="45"/>
      <c r="IB144" s="45"/>
      <c r="IC144" s="45"/>
      <c r="ID144" s="45"/>
      <c r="IE144" s="45"/>
      <c r="IF144" s="45"/>
      <c r="IG144" s="45"/>
      <c r="IH144" s="45"/>
      <c r="II144" s="45"/>
      <c r="IJ144" s="45"/>
    </row>
    <row r="145" spans="1:250" s="61" customFormat="1" ht="16.5" customHeight="1">
      <c r="A145" s="64"/>
      <c r="B145" s="65" t="s">
        <v>370</v>
      </c>
      <c r="C145" s="120"/>
      <c r="D145" s="60"/>
      <c r="E145" s="60"/>
      <c r="F145" s="60"/>
      <c r="G145" s="67"/>
      <c r="H145" s="67"/>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c r="DY145" s="45"/>
      <c r="DZ145" s="45"/>
      <c r="EA145" s="45"/>
      <c r="EB145" s="45"/>
      <c r="EC145" s="45"/>
      <c r="ED145" s="45"/>
      <c r="EE145" s="45"/>
      <c r="EF145" s="45"/>
      <c r="EG145" s="45"/>
      <c r="EH145" s="45"/>
      <c r="EI145" s="45"/>
      <c r="EJ145" s="45"/>
      <c r="EK145" s="45"/>
      <c r="EL145" s="45"/>
      <c r="EM145" s="45"/>
      <c r="EN145" s="45"/>
      <c r="EO145" s="45"/>
      <c r="EP145" s="45"/>
      <c r="EQ145" s="45"/>
      <c r="ER145" s="45"/>
      <c r="ES145" s="45"/>
      <c r="ET145" s="45"/>
      <c r="EU145" s="45"/>
      <c r="EV145" s="45"/>
      <c r="EW145" s="45"/>
      <c r="EX145" s="45"/>
      <c r="EY145" s="45"/>
      <c r="EZ145" s="45"/>
      <c r="FA145" s="45"/>
      <c r="FB145" s="45"/>
      <c r="FC145" s="45"/>
      <c r="FD145" s="45"/>
      <c r="FE145" s="45"/>
      <c r="FF145" s="45"/>
      <c r="FG145" s="45"/>
      <c r="FH145" s="45"/>
      <c r="FI145" s="45"/>
      <c r="FJ145" s="45"/>
      <c r="FK145" s="45"/>
      <c r="FL145" s="45"/>
      <c r="FM145" s="45"/>
      <c r="FN145" s="45"/>
      <c r="FO145" s="45"/>
      <c r="FP145" s="45"/>
      <c r="FQ145" s="45"/>
      <c r="FR145" s="45"/>
      <c r="FS145" s="45"/>
      <c r="FT145" s="45"/>
      <c r="FU145" s="45"/>
      <c r="FV145" s="45"/>
      <c r="FW145" s="45"/>
      <c r="FX145" s="45"/>
      <c r="FY145" s="45"/>
      <c r="FZ145" s="45"/>
      <c r="GA145" s="45"/>
      <c r="GB145" s="45"/>
      <c r="GC145" s="45"/>
      <c r="GD145" s="45"/>
      <c r="GE145" s="45"/>
      <c r="GF145" s="45"/>
      <c r="GG145" s="45"/>
      <c r="GH145" s="45"/>
      <c r="GI145" s="45"/>
      <c r="GJ145" s="45"/>
      <c r="GK145" s="45"/>
      <c r="GL145" s="45"/>
      <c r="GM145" s="45"/>
      <c r="GN145" s="45"/>
      <c r="GO145" s="45"/>
      <c r="GP145" s="45"/>
      <c r="GQ145" s="45"/>
      <c r="GR145" s="45"/>
      <c r="GS145" s="45"/>
      <c r="GT145" s="45"/>
      <c r="GU145" s="45"/>
      <c r="GV145" s="45"/>
      <c r="GW145" s="45"/>
      <c r="GX145" s="45"/>
      <c r="GY145" s="45"/>
      <c r="GZ145" s="45"/>
      <c r="HA145" s="45"/>
      <c r="HB145" s="45"/>
      <c r="HC145" s="45"/>
      <c r="HD145" s="45"/>
      <c r="HE145" s="45"/>
      <c r="HF145" s="45"/>
      <c r="HG145" s="45"/>
      <c r="HH145" s="45"/>
      <c r="HI145" s="45"/>
      <c r="HJ145" s="45"/>
      <c r="HK145" s="45"/>
      <c r="HL145" s="45"/>
      <c r="HM145" s="45"/>
      <c r="HN145" s="45"/>
      <c r="HO145" s="45"/>
      <c r="HP145" s="45"/>
      <c r="HQ145" s="45"/>
      <c r="HR145" s="45"/>
      <c r="HS145" s="45"/>
      <c r="HT145" s="45"/>
      <c r="HU145" s="45"/>
      <c r="HV145" s="45"/>
      <c r="HW145" s="45"/>
      <c r="HX145" s="45"/>
      <c r="HY145" s="45"/>
      <c r="HZ145" s="45"/>
      <c r="IA145" s="45"/>
      <c r="IB145" s="45"/>
      <c r="IC145" s="45"/>
      <c r="ID145" s="45"/>
      <c r="IE145" s="45"/>
      <c r="IF145" s="45"/>
      <c r="IG145" s="45"/>
      <c r="IH145" s="45"/>
      <c r="II145" s="45"/>
      <c r="IJ145" s="45"/>
    </row>
    <row r="146" spans="1:250" s="61" customFormat="1" ht="30">
      <c r="A146" s="64"/>
      <c r="B146" s="85" t="s">
        <v>397</v>
      </c>
      <c r="C146" s="120">
        <f t="shared" ref="C146:H146" si="54">C147+C148</f>
        <v>0</v>
      </c>
      <c r="D146" s="120">
        <f t="shared" si="54"/>
        <v>145760</v>
      </c>
      <c r="E146" s="120">
        <f t="shared" si="54"/>
        <v>226130</v>
      </c>
      <c r="F146" s="120">
        <f t="shared" si="54"/>
        <v>219130</v>
      </c>
      <c r="G146" s="120">
        <f t="shared" si="54"/>
        <v>219122</v>
      </c>
      <c r="H146" s="120">
        <f t="shared" si="54"/>
        <v>0</v>
      </c>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45"/>
      <c r="FV146" s="45"/>
      <c r="FW146" s="45"/>
      <c r="FX146" s="45"/>
      <c r="FY146" s="45"/>
      <c r="FZ146" s="45"/>
      <c r="GA146" s="45"/>
      <c r="GB146" s="45"/>
      <c r="GC146" s="45"/>
      <c r="GD146" s="45"/>
      <c r="GE146" s="45"/>
      <c r="GF146" s="45"/>
      <c r="GG146" s="45"/>
      <c r="GH146" s="45"/>
      <c r="GI146" s="45"/>
      <c r="GJ146" s="45"/>
      <c r="GK146" s="45"/>
      <c r="GL146" s="45"/>
      <c r="GM146" s="45"/>
      <c r="GN146" s="45"/>
      <c r="GO146" s="45"/>
      <c r="GP146" s="45"/>
      <c r="GQ146" s="45"/>
      <c r="GR146" s="45"/>
      <c r="GS146" s="45"/>
      <c r="GT146" s="45"/>
      <c r="GU146" s="45"/>
      <c r="GV146" s="45"/>
      <c r="GW146" s="45"/>
      <c r="GX146" s="45"/>
      <c r="GY146" s="45"/>
      <c r="GZ146" s="45"/>
      <c r="HA146" s="45"/>
      <c r="HB146" s="45"/>
      <c r="HC146" s="45"/>
      <c r="HD146" s="45"/>
      <c r="HE146" s="45"/>
      <c r="HF146" s="45"/>
      <c r="HG146" s="45"/>
      <c r="HH146" s="45"/>
      <c r="HI146" s="45"/>
      <c r="HJ146" s="45"/>
      <c r="HK146" s="45"/>
      <c r="HL146" s="45"/>
      <c r="HM146" s="45"/>
      <c r="HN146" s="45"/>
      <c r="HO146" s="45"/>
      <c r="HP146" s="45"/>
      <c r="HQ146" s="45"/>
      <c r="HR146" s="45"/>
      <c r="HS146" s="45"/>
      <c r="HT146" s="45"/>
      <c r="HU146" s="45"/>
      <c r="HV146" s="45"/>
      <c r="HW146" s="45"/>
      <c r="HX146" s="45"/>
      <c r="HY146" s="45"/>
      <c r="HZ146" s="45"/>
      <c r="IA146" s="45"/>
      <c r="IB146" s="45"/>
      <c r="IC146" s="45"/>
      <c r="ID146" s="45"/>
      <c r="IE146" s="45"/>
      <c r="IF146" s="45"/>
      <c r="IG146" s="45"/>
      <c r="IH146" s="45"/>
      <c r="II146" s="45"/>
      <c r="IJ146" s="45"/>
    </row>
    <row r="147" spans="1:250" s="61" customFormat="1" ht="16.5" customHeight="1">
      <c r="A147" s="64"/>
      <c r="B147" s="85" t="s">
        <v>368</v>
      </c>
      <c r="C147" s="120"/>
      <c r="D147" s="60">
        <v>145760</v>
      </c>
      <c r="E147" s="60">
        <v>226130</v>
      </c>
      <c r="F147" s="60">
        <v>219130</v>
      </c>
      <c r="G147" s="67">
        <v>219122</v>
      </c>
      <c r="H147" s="67">
        <v>0</v>
      </c>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45"/>
      <c r="ES147" s="45"/>
      <c r="ET147" s="45"/>
      <c r="EU147" s="45"/>
      <c r="EV147" s="45"/>
      <c r="EW147" s="45"/>
      <c r="EX147" s="45"/>
      <c r="EY147" s="45"/>
      <c r="EZ147" s="45"/>
      <c r="FA147" s="45"/>
      <c r="FB147" s="45"/>
      <c r="FC147" s="45"/>
      <c r="FD147" s="45"/>
      <c r="FE147" s="45"/>
      <c r="FF147" s="45"/>
      <c r="FG147" s="45"/>
      <c r="FH147" s="45"/>
      <c r="FI147" s="45"/>
      <c r="FJ147" s="45"/>
      <c r="FK147" s="45"/>
      <c r="FL147" s="45"/>
      <c r="FM147" s="45"/>
      <c r="FN147" s="45"/>
      <c r="FO147" s="45"/>
      <c r="FP147" s="45"/>
      <c r="FQ147" s="45"/>
      <c r="FR147" s="45"/>
      <c r="FS147" s="45"/>
      <c r="FT147" s="45"/>
      <c r="FU147" s="45"/>
      <c r="FV147" s="45"/>
      <c r="FW147" s="45"/>
      <c r="FX147" s="45"/>
      <c r="FY147" s="45"/>
      <c r="FZ147" s="45"/>
      <c r="GA147" s="45"/>
      <c r="GB147" s="45"/>
      <c r="GC147" s="45"/>
      <c r="GD147" s="45"/>
      <c r="GE147" s="45"/>
      <c r="GF147" s="45"/>
      <c r="GG147" s="45"/>
      <c r="GH147" s="45"/>
      <c r="GI147" s="45"/>
      <c r="GJ147" s="45"/>
      <c r="GK147" s="45"/>
      <c r="GL147" s="45"/>
      <c r="GM147" s="45"/>
      <c r="GN147" s="45"/>
      <c r="GO147" s="45"/>
      <c r="GP147" s="45"/>
      <c r="GQ147" s="45"/>
      <c r="GR147" s="45"/>
      <c r="GS147" s="45"/>
      <c r="GT147" s="45"/>
      <c r="GU147" s="45"/>
      <c r="GV147" s="45"/>
      <c r="GW147" s="45"/>
      <c r="GX147" s="45"/>
      <c r="GY147" s="45"/>
      <c r="GZ147" s="45"/>
      <c r="HA147" s="45"/>
      <c r="HB147" s="45"/>
      <c r="HC147" s="45"/>
      <c r="HD147" s="45"/>
      <c r="HE147" s="45"/>
      <c r="HF147" s="45"/>
      <c r="HG147" s="45"/>
      <c r="HH147" s="45"/>
      <c r="HI147" s="45"/>
      <c r="HJ147" s="45"/>
      <c r="HK147" s="45"/>
      <c r="HL147" s="45"/>
      <c r="HM147" s="45"/>
      <c r="HN147" s="45"/>
      <c r="HO147" s="45"/>
      <c r="HP147" s="45"/>
      <c r="HQ147" s="45"/>
      <c r="HR147" s="45"/>
      <c r="HS147" s="45"/>
      <c r="HT147" s="45"/>
      <c r="HU147" s="45"/>
      <c r="HV147" s="45"/>
      <c r="HW147" s="45"/>
      <c r="HX147" s="45"/>
      <c r="HY147" s="45"/>
      <c r="HZ147" s="45"/>
      <c r="IA147" s="45"/>
      <c r="IB147" s="45"/>
      <c r="IC147" s="45"/>
      <c r="ID147" s="45"/>
      <c r="IE147" s="45"/>
      <c r="IF147" s="45"/>
      <c r="IG147" s="45"/>
      <c r="IH147" s="45"/>
      <c r="II147" s="45"/>
      <c r="IJ147" s="45"/>
    </row>
    <row r="148" spans="1:250" s="61" customFormat="1" ht="60">
      <c r="A148" s="64"/>
      <c r="B148" s="85" t="s">
        <v>370</v>
      </c>
      <c r="C148" s="120"/>
      <c r="D148" s="60"/>
      <c r="E148" s="60"/>
      <c r="F148" s="60"/>
      <c r="G148" s="67"/>
      <c r="H148" s="67"/>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c r="EU148" s="45"/>
      <c r="EV148" s="45"/>
      <c r="EW148" s="45"/>
      <c r="EX148" s="45"/>
      <c r="EY148" s="45"/>
      <c r="EZ148" s="45"/>
      <c r="FA148" s="45"/>
      <c r="FB148" s="45"/>
      <c r="FC148" s="45"/>
      <c r="FD148" s="45"/>
      <c r="FE148" s="45"/>
      <c r="FF148" s="45"/>
      <c r="FG148" s="45"/>
      <c r="FH148" s="45"/>
      <c r="FI148" s="45"/>
      <c r="FJ148" s="45"/>
      <c r="FK148" s="45"/>
      <c r="FL148" s="45"/>
      <c r="FM148" s="45"/>
      <c r="FN148" s="45"/>
      <c r="FO148" s="45"/>
      <c r="FP148" s="45"/>
      <c r="FQ148" s="45"/>
      <c r="FR148" s="45"/>
      <c r="FS148" s="45"/>
      <c r="FT148" s="45"/>
      <c r="FU148" s="45"/>
      <c r="FV148" s="45"/>
      <c r="FW148" s="45"/>
      <c r="FX148" s="45"/>
      <c r="FY148" s="45"/>
      <c r="FZ148" s="45"/>
      <c r="GA148" s="45"/>
      <c r="GB148" s="45"/>
      <c r="GC148" s="45"/>
      <c r="GD148" s="45"/>
      <c r="GE148" s="45"/>
      <c r="GF148" s="45"/>
      <c r="GG148" s="45"/>
      <c r="GH148" s="45"/>
      <c r="GI148" s="45"/>
      <c r="GJ148" s="45"/>
      <c r="GK148" s="45"/>
      <c r="GL148" s="45"/>
      <c r="GM148" s="45"/>
      <c r="GN148" s="45"/>
      <c r="GO148" s="45"/>
      <c r="GP148" s="45"/>
      <c r="GQ148" s="45"/>
      <c r="GR148" s="45"/>
      <c r="GS148" s="45"/>
      <c r="GT148" s="45"/>
      <c r="GU148" s="45"/>
      <c r="GV148" s="45"/>
      <c r="GW148" s="45"/>
      <c r="GX148" s="45"/>
      <c r="GY148" s="45"/>
      <c r="GZ148" s="45"/>
      <c r="HA148" s="45"/>
      <c r="HB148" s="45"/>
      <c r="HC148" s="45"/>
      <c r="HD148" s="45"/>
      <c r="HE148" s="45"/>
      <c r="HF148" s="45"/>
      <c r="HG148" s="45"/>
      <c r="HH148" s="45"/>
      <c r="HI148" s="45"/>
      <c r="HJ148" s="45"/>
      <c r="HK148" s="45"/>
      <c r="HL148" s="45"/>
      <c r="HM148" s="45"/>
      <c r="HN148" s="45"/>
      <c r="HO148" s="45"/>
      <c r="HP148" s="45"/>
      <c r="HQ148" s="45"/>
      <c r="HR148" s="45"/>
      <c r="HS148" s="45"/>
      <c r="HT148" s="45"/>
      <c r="HU148" s="45"/>
      <c r="HV148" s="45"/>
      <c r="HW148" s="45"/>
      <c r="HX148" s="45"/>
      <c r="HY148" s="45"/>
      <c r="HZ148" s="45"/>
      <c r="IA148" s="45"/>
      <c r="IB148" s="45"/>
      <c r="IC148" s="45"/>
      <c r="ID148" s="45"/>
      <c r="IE148" s="45"/>
      <c r="IF148" s="45"/>
      <c r="IG148" s="45"/>
      <c r="IH148" s="45"/>
      <c r="II148" s="45"/>
      <c r="IJ148" s="45"/>
    </row>
    <row r="149" spans="1:250" s="61" customFormat="1">
      <c r="A149" s="64"/>
      <c r="B149" s="86" t="s">
        <v>398</v>
      </c>
      <c r="C149" s="120">
        <f t="shared" ref="C149:H149" si="55">C150+C151</f>
        <v>0</v>
      </c>
      <c r="D149" s="120">
        <f t="shared" si="55"/>
        <v>63160</v>
      </c>
      <c r="E149" s="120">
        <f t="shared" si="55"/>
        <v>177280</v>
      </c>
      <c r="F149" s="120">
        <f t="shared" si="55"/>
        <v>170280</v>
      </c>
      <c r="G149" s="120">
        <f t="shared" si="55"/>
        <v>170275</v>
      </c>
      <c r="H149" s="120">
        <f t="shared" si="55"/>
        <v>0</v>
      </c>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c r="DK149" s="45"/>
      <c r="DL149" s="45"/>
      <c r="DM149" s="45"/>
      <c r="DN149" s="45"/>
      <c r="DO149" s="45"/>
      <c r="DP149" s="45"/>
      <c r="DQ149" s="45"/>
      <c r="DR149" s="45"/>
      <c r="DS149" s="45"/>
      <c r="DT149" s="45"/>
      <c r="DU149" s="45"/>
      <c r="DV149" s="45"/>
      <c r="DW149" s="45"/>
      <c r="DX149" s="45"/>
      <c r="DY149" s="45"/>
      <c r="DZ149" s="45"/>
      <c r="EA149" s="45"/>
      <c r="EB149" s="45"/>
      <c r="EC149" s="45"/>
      <c r="ED149" s="45"/>
      <c r="EE149" s="45"/>
      <c r="EF149" s="45"/>
      <c r="EG149" s="45"/>
      <c r="EH149" s="45"/>
      <c r="EI149" s="45"/>
      <c r="EJ149" s="45"/>
      <c r="EK149" s="45"/>
      <c r="EL149" s="45"/>
      <c r="EM149" s="45"/>
      <c r="EN149" s="45"/>
      <c r="EO149" s="45"/>
      <c r="EP149" s="45"/>
      <c r="EQ149" s="45"/>
      <c r="ER149" s="45"/>
      <c r="ES149" s="45"/>
      <c r="ET149" s="45"/>
      <c r="EU149" s="45"/>
      <c r="EV149" s="45"/>
      <c r="EW149" s="45"/>
      <c r="EX149" s="45"/>
      <c r="EY149" s="45"/>
      <c r="EZ149" s="45"/>
      <c r="FA149" s="45"/>
      <c r="FB149" s="45"/>
      <c r="FC149" s="45"/>
      <c r="FD149" s="45"/>
      <c r="FE149" s="45"/>
      <c r="FF149" s="45"/>
      <c r="FG149" s="45"/>
      <c r="FH149" s="45"/>
      <c r="FI149" s="45"/>
      <c r="FJ149" s="45"/>
      <c r="FK149" s="45"/>
      <c r="FL149" s="45"/>
      <c r="FM149" s="45"/>
      <c r="FN149" s="45"/>
      <c r="FO149" s="45"/>
      <c r="FP149" s="45"/>
      <c r="FQ149" s="45"/>
      <c r="FR149" s="45"/>
      <c r="FS149" s="45"/>
      <c r="FT149" s="45"/>
      <c r="FU149" s="45"/>
      <c r="FV149" s="45"/>
      <c r="FW149" s="45"/>
      <c r="FX149" s="45"/>
      <c r="FY149" s="45"/>
      <c r="FZ149" s="45"/>
      <c r="GA149" s="45"/>
      <c r="GB149" s="45"/>
      <c r="GC149" s="45"/>
      <c r="GD149" s="45"/>
      <c r="GE149" s="45"/>
      <c r="GF149" s="45"/>
      <c r="GG149" s="45"/>
      <c r="GH149" s="45"/>
      <c r="GI149" s="45"/>
      <c r="GJ149" s="45"/>
      <c r="GK149" s="45"/>
      <c r="GL149" s="45"/>
      <c r="GM149" s="45"/>
      <c r="GN149" s="45"/>
      <c r="GO149" s="45"/>
      <c r="GP149" s="45"/>
      <c r="GQ149" s="45"/>
      <c r="GR149" s="45"/>
      <c r="GS149" s="45"/>
      <c r="GT149" s="45"/>
      <c r="GU149" s="45"/>
      <c r="GV149" s="45"/>
      <c r="GW149" s="45"/>
      <c r="GX149" s="45"/>
      <c r="GY149" s="45"/>
      <c r="GZ149" s="45"/>
      <c r="HA149" s="45"/>
      <c r="HB149" s="45"/>
      <c r="HC149" s="45"/>
      <c r="HD149" s="45"/>
      <c r="HE149" s="45"/>
      <c r="HF149" s="45"/>
      <c r="HG149" s="45"/>
      <c r="HH149" s="45"/>
      <c r="HI149" s="45"/>
      <c r="HJ149" s="45"/>
      <c r="HK149" s="45"/>
      <c r="HL149" s="45"/>
      <c r="HM149" s="45"/>
      <c r="HN149" s="45"/>
      <c r="HO149" s="45"/>
      <c r="HP149" s="45"/>
      <c r="HQ149" s="45"/>
      <c r="HR149" s="45"/>
      <c r="HS149" s="45"/>
      <c r="HT149" s="45"/>
      <c r="HU149" s="45"/>
      <c r="HV149" s="45"/>
      <c r="HW149" s="45"/>
      <c r="HX149" s="45"/>
      <c r="HY149" s="45"/>
      <c r="HZ149" s="45"/>
      <c r="IA149" s="45"/>
      <c r="IB149" s="45"/>
      <c r="IC149" s="45"/>
      <c r="ID149" s="45"/>
      <c r="IE149" s="45"/>
      <c r="IF149" s="45"/>
      <c r="IG149" s="45"/>
      <c r="IH149" s="45"/>
      <c r="II149" s="45"/>
      <c r="IJ149" s="45"/>
    </row>
    <row r="150" spans="1:250" s="61" customFormat="1" ht="16.5" customHeight="1">
      <c r="A150" s="64"/>
      <c r="B150" s="86" t="s">
        <v>368</v>
      </c>
      <c r="C150" s="120"/>
      <c r="D150" s="60">
        <v>63160</v>
      </c>
      <c r="E150" s="60">
        <v>177280</v>
      </c>
      <c r="F150" s="60">
        <v>170280</v>
      </c>
      <c r="G150" s="67">
        <v>170275</v>
      </c>
      <c r="H150" s="67">
        <v>0</v>
      </c>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c r="DV150" s="45"/>
      <c r="DW150" s="45"/>
      <c r="DX150" s="45"/>
      <c r="DY150" s="45"/>
      <c r="DZ150" s="45"/>
      <c r="EA150" s="45"/>
      <c r="EB150" s="45"/>
      <c r="EC150" s="45"/>
      <c r="ED150" s="45"/>
      <c r="EE150" s="45"/>
      <c r="EF150" s="45"/>
      <c r="EG150" s="45"/>
      <c r="EH150" s="45"/>
      <c r="EI150" s="45"/>
      <c r="EJ150" s="45"/>
      <c r="EK150" s="45"/>
      <c r="EL150" s="45"/>
      <c r="EM150" s="45"/>
      <c r="EN150" s="45"/>
      <c r="EO150" s="45"/>
      <c r="EP150" s="45"/>
      <c r="EQ150" s="45"/>
      <c r="ER150" s="45"/>
      <c r="ES150" s="45"/>
      <c r="ET150" s="45"/>
      <c r="EU150" s="45"/>
      <c r="EV150" s="45"/>
      <c r="EW150" s="45"/>
      <c r="EX150" s="45"/>
      <c r="EY150" s="45"/>
      <c r="EZ150" s="45"/>
      <c r="FA150" s="45"/>
      <c r="FB150" s="45"/>
      <c r="FC150" s="45"/>
      <c r="FD150" s="45"/>
      <c r="FE150" s="45"/>
      <c r="FF150" s="45"/>
      <c r="FG150" s="45"/>
      <c r="FH150" s="45"/>
      <c r="FI150" s="45"/>
      <c r="FJ150" s="45"/>
      <c r="FK150" s="45"/>
      <c r="FL150" s="45"/>
      <c r="FM150" s="45"/>
      <c r="FN150" s="45"/>
      <c r="FO150" s="45"/>
      <c r="FP150" s="45"/>
      <c r="FQ150" s="45"/>
      <c r="FR150" s="45"/>
      <c r="FS150" s="45"/>
      <c r="FT150" s="45"/>
      <c r="FU150" s="45"/>
      <c r="FV150" s="45"/>
      <c r="FW150" s="45"/>
      <c r="FX150" s="45"/>
      <c r="FY150" s="45"/>
      <c r="FZ150" s="45"/>
      <c r="GA150" s="45"/>
      <c r="GB150" s="45"/>
      <c r="GC150" s="45"/>
      <c r="GD150" s="45"/>
      <c r="GE150" s="45"/>
      <c r="GF150" s="45"/>
      <c r="GG150" s="45"/>
      <c r="GH150" s="45"/>
      <c r="GI150" s="45"/>
      <c r="GJ150" s="45"/>
      <c r="GK150" s="45"/>
      <c r="GL150" s="45"/>
      <c r="GM150" s="45"/>
      <c r="GN150" s="45"/>
      <c r="GO150" s="45"/>
      <c r="GP150" s="45"/>
      <c r="GQ150" s="45"/>
      <c r="GR150" s="45"/>
      <c r="GS150" s="45"/>
      <c r="GT150" s="45"/>
      <c r="GU150" s="45"/>
      <c r="GV150" s="45"/>
      <c r="GW150" s="45"/>
      <c r="GX150" s="45"/>
      <c r="GY150" s="45"/>
      <c r="GZ150" s="45"/>
      <c r="HA150" s="45"/>
      <c r="HB150" s="45"/>
      <c r="HC150" s="45"/>
      <c r="HD150" s="45"/>
      <c r="HE150" s="45"/>
      <c r="HF150" s="45"/>
      <c r="HG150" s="45"/>
      <c r="HH150" s="45"/>
      <c r="HI150" s="45"/>
      <c r="HJ150" s="45"/>
      <c r="HK150" s="45"/>
      <c r="HL150" s="45"/>
      <c r="HM150" s="45"/>
      <c r="HN150" s="45"/>
      <c r="HO150" s="45"/>
      <c r="HP150" s="45"/>
      <c r="HQ150" s="45"/>
      <c r="HR150" s="45"/>
      <c r="HS150" s="45"/>
      <c r="HT150" s="45"/>
      <c r="HU150" s="45"/>
      <c r="HV150" s="45"/>
      <c r="HW150" s="45"/>
      <c r="HX150" s="45"/>
      <c r="HY150" s="45"/>
      <c r="HZ150" s="45"/>
      <c r="IA150" s="45"/>
      <c r="IB150" s="45"/>
      <c r="IC150" s="45"/>
      <c r="ID150" s="45"/>
      <c r="IE150" s="45"/>
      <c r="IF150" s="45"/>
      <c r="IG150" s="45"/>
      <c r="IH150" s="45"/>
      <c r="II150" s="45"/>
      <c r="IJ150" s="45"/>
    </row>
    <row r="151" spans="1:250" s="61" customFormat="1" ht="16.5" customHeight="1">
      <c r="A151" s="58"/>
      <c r="B151" s="86" t="s">
        <v>370</v>
      </c>
      <c r="C151" s="120"/>
      <c r="D151" s="60"/>
      <c r="E151" s="60"/>
      <c r="F151" s="60"/>
      <c r="G151" s="67"/>
      <c r="H151" s="67"/>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c r="DV151" s="45"/>
      <c r="DW151" s="45"/>
      <c r="DX151" s="45"/>
      <c r="DY151" s="45"/>
      <c r="DZ151" s="45"/>
      <c r="EA151" s="45"/>
      <c r="EB151" s="45"/>
      <c r="EC151" s="45"/>
      <c r="ED151" s="45"/>
      <c r="EE151" s="45"/>
      <c r="EF151" s="45"/>
      <c r="EG151" s="45"/>
      <c r="EH151" s="45"/>
      <c r="EI151" s="45"/>
      <c r="EJ151" s="45"/>
      <c r="EK151" s="45"/>
      <c r="EL151" s="45"/>
      <c r="EM151" s="45"/>
      <c r="EN151" s="45"/>
      <c r="EO151" s="45"/>
      <c r="EP151" s="45"/>
      <c r="EQ151" s="45"/>
      <c r="ER151" s="45"/>
      <c r="ES151" s="45"/>
      <c r="ET151" s="45"/>
      <c r="EU151" s="45"/>
      <c r="EV151" s="45"/>
      <c r="EW151" s="45"/>
      <c r="EX151" s="45"/>
      <c r="EY151" s="45"/>
      <c r="EZ151" s="45"/>
      <c r="FA151" s="45"/>
      <c r="FB151" s="45"/>
      <c r="FC151" s="45"/>
      <c r="FD151" s="45"/>
      <c r="FE151" s="45"/>
      <c r="FF151" s="45"/>
      <c r="FG151" s="45"/>
      <c r="FH151" s="45"/>
      <c r="FI151" s="45"/>
      <c r="FJ151" s="45"/>
      <c r="FK151" s="45"/>
      <c r="FL151" s="45"/>
      <c r="FM151" s="45"/>
      <c r="FN151" s="45"/>
      <c r="FO151" s="45"/>
      <c r="FP151" s="45"/>
      <c r="FQ151" s="45"/>
      <c r="FR151" s="45"/>
      <c r="FS151" s="45"/>
      <c r="FT151" s="45"/>
      <c r="FU151" s="45"/>
      <c r="FV151" s="45"/>
      <c r="FW151" s="45"/>
      <c r="FX151" s="45"/>
      <c r="FY151" s="45"/>
      <c r="FZ151" s="45"/>
      <c r="GA151" s="45"/>
      <c r="GB151" s="45"/>
      <c r="GC151" s="45"/>
      <c r="GD151" s="45"/>
      <c r="GE151" s="45"/>
      <c r="GF151" s="45"/>
      <c r="GG151" s="45"/>
      <c r="GH151" s="45"/>
      <c r="GI151" s="45"/>
      <c r="GJ151" s="45"/>
      <c r="GK151" s="45"/>
      <c r="GL151" s="45"/>
      <c r="GM151" s="45"/>
      <c r="GN151" s="45"/>
      <c r="GO151" s="45"/>
      <c r="GP151" s="45"/>
      <c r="GQ151" s="45"/>
      <c r="GR151" s="45"/>
      <c r="GS151" s="45"/>
      <c r="GT151" s="45"/>
      <c r="GU151" s="45"/>
      <c r="GV151" s="45"/>
      <c r="GW151" s="45"/>
      <c r="GX151" s="45"/>
      <c r="GY151" s="45"/>
      <c r="GZ151" s="45"/>
      <c r="HA151" s="45"/>
      <c r="HB151" s="45"/>
      <c r="HC151" s="45"/>
      <c r="HD151" s="45"/>
      <c r="HE151" s="45"/>
      <c r="HF151" s="45"/>
      <c r="HG151" s="45"/>
      <c r="HH151" s="45"/>
      <c r="HI151" s="45"/>
      <c r="HJ151" s="45"/>
      <c r="HK151" s="45"/>
      <c r="HL151" s="45"/>
      <c r="HM151" s="45"/>
      <c r="HN151" s="45"/>
      <c r="HO151" s="45"/>
      <c r="HP151" s="45"/>
      <c r="HQ151" s="45"/>
      <c r="HR151" s="45"/>
      <c r="HS151" s="45"/>
      <c r="HT151" s="45"/>
      <c r="HU151" s="45"/>
      <c r="HV151" s="45"/>
      <c r="HW151" s="45"/>
      <c r="HX151" s="45"/>
      <c r="HY151" s="45"/>
      <c r="HZ151" s="45"/>
      <c r="IA151" s="45"/>
      <c r="IB151" s="45"/>
      <c r="IC151" s="45"/>
      <c r="ID151" s="45"/>
      <c r="IE151" s="45"/>
      <c r="IF151" s="45"/>
      <c r="IG151" s="45"/>
      <c r="IH151" s="45"/>
      <c r="II151" s="45"/>
      <c r="IJ151" s="45"/>
    </row>
    <row r="152" spans="1:250" s="61" customFormat="1" ht="16.5" customHeight="1">
      <c r="A152" s="64"/>
      <c r="B152" s="86" t="s">
        <v>399</v>
      </c>
      <c r="C152" s="120"/>
      <c r="D152" s="60"/>
      <c r="E152" s="60"/>
      <c r="F152" s="60"/>
      <c r="G152" s="67"/>
      <c r="H152" s="67"/>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c r="DK152" s="45"/>
      <c r="DL152" s="45"/>
      <c r="DM152" s="45"/>
      <c r="DN152" s="45"/>
      <c r="DO152" s="45"/>
      <c r="DP152" s="45"/>
      <c r="DQ152" s="45"/>
      <c r="DR152" s="45"/>
      <c r="DS152" s="45"/>
      <c r="DT152" s="45"/>
      <c r="DU152" s="45"/>
      <c r="DV152" s="45"/>
      <c r="DW152" s="45"/>
      <c r="DX152" s="45"/>
      <c r="DY152" s="45"/>
      <c r="DZ152" s="45"/>
      <c r="EA152" s="45"/>
      <c r="EB152" s="45"/>
      <c r="EC152" s="45"/>
      <c r="ED152" s="45"/>
      <c r="EE152" s="45"/>
      <c r="EF152" s="45"/>
      <c r="EG152" s="45"/>
      <c r="EH152" s="45"/>
      <c r="EI152" s="45"/>
      <c r="EJ152" s="45"/>
      <c r="EK152" s="45"/>
      <c r="EL152" s="45"/>
      <c r="EM152" s="45"/>
      <c r="EN152" s="45"/>
      <c r="EO152" s="45"/>
      <c r="EP152" s="45"/>
      <c r="EQ152" s="45"/>
      <c r="ER152" s="45"/>
      <c r="ES152" s="45"/>
      <c r="ET152" s="45"/>
      <c r="EU152" s="45"/>
      <c r="EV152" s="45"/>
      <c r="EW152" s="45"/>
      <c r="EX152" s="45"/>
      <c r="EY152" s="45"/>
      <c r="EZ152" s="45"/>
      <c r="FA152" s="45"/>
      <c r="FB152" s="45"/>
      <c r="FC152" s="45"/>
      <c r="FD152" s="45"/>
      <c r="FE152" s="45"/>
      <c r="FF152" s="45"/>
      <c r="FG152" s="45"/>
      <c r="FH152" s="45"/>
      <c r="FI152" s="45"/>
      <c r="FJ152" s="45"/>
      <c r="FK152" s="45"/>
      <c r="FL152" s="45"/>
      <c r="FM152" s="45"/>
      <c r="FN152" s="45"/>
      <c r="FO152" s="45"/>
      <c r="FP152" s="45"/>
      <c r="FQ152" s="45"/>
      <c r="FR152" s="45"/>
      <c r="FS152" s="45"/>
      <c r="FT152" s="45"/>
      <c r="FU152" s="45"/>
      <c r="FV152" s="45"/>
      <c r="FW152" s="45"/>
      <c r="FX152" s="45"/>
      <c r="FY152" s="45"/>
      <c r="FZ152" s="45"/>
      <c r="GA152" s="45"/>
      <c r="GB152" s="45"/>
      <c r="GC152" s="45"/>
      <c r="GD152" s="45"/>
      <c r="GE152" s="45"/>
      <c r="GF152" s="45"/>
      <c r="GG152" s="45"/>
      <c r="GH152" s="45"/>
      <c r="GI152" s="45"/>
      <c r="GJ152" s="45"/>
      <c r="GK152" s="45"/>
      <c r="GL152" s="45"/>
      <c r="GM152" s="45"/>
      <c r="GN152" s="45"/>
      <c r="GO152" s="45"/>
      <c r="GP152" s="45"/>
      <c r="GQ152" s="45"/>
      <c r="GR152" s="45"/>
      <c r="GS152" s="45"/>
      <c r="GT152" s="45"/>
      <c r="GU152" s="45"/>
      <c r="GV152" s="45"/>
      <c r="GW152" s="45"/>
      <c r="GX152" s="45"/>
      <c r="GY152" s="45"/>
      <c r="GZ152" s="45"/>
      <c r="HA152" s="45"/>
      <c r="HB152" s="45"/>
      <c r="HC152" s="45"/>
      <c r="HD152" s="45"/>
      <c r="HE152" s="45"/>
      <c r="HF152" s="45"/>
      <c r="HG152" s="45"/>
      <c r="HH152" s="45"/>
      <c r="HI152" s="45"/>
      <c r="HJ152" s="45"/>
      <c r="HK152" s="45"/>
      <c r="HL152" s="45"/>
      <c r="HM152" s="45"/>
      <c r="HN152" s="45"/>
      <c r="HO152" s="45"/>
      <c r="HP152" s="45"/>
      <c r="HQ152" s="45"/>
      <c r="HR152" s="45"/>
      <c r="HS152" s="45"/>
      <c r="HT152" s="45"/>
      <c r="HU152" s="45"/>
      <c r="HV152" s="45"/>
      <c r="HW152" s="45"/>
      <c r="HX152" s="45"/>
      <c r="HY152" s="45"/>
      <c r="HZ152" s="45"/>
      <c r="IA152" s="45"/>
      <c r="IB152" s="45"/>
      <c r="IC152" s="45"/>
      <c r="ID152" s="45"/>
      <c r="IE152" s="45"/>
      <c r="IF152" s="45"/>
      <c r="IG152" s="45"/>
      <c r="IH152" s="45"/>
      <c r="II152" s="45"/>
      <c r="IJ152" s="45"/>
    </row>
    <row r="153" spans="1:250" s="61" customFormat="1" ht="16.5" customHeight="1">
      <c r="A153" s="64"/>
      <c r="B153" s="86" t="s">
        <v>400</v>
      </c>
      <c r="C153" s="120"/>
      <c r="D153" s="60"/>
      <c r="E153" s="60"/>
      <c r="F153" s="60"/>
      <c r="G153" s="67"/>
      <c r="H153" s="67"/>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c r="DK153" s="45"/>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c r="FA153" s="45"/>
      <c r="FB153" s="45"/>
      <c r="FC153" s="45"/>
      <c r="FD153" s="45"/>
      <c r="FE153" s="45"/>
      <c r="FF153" s="45"/>
      <c r="FG153" s="45"/>
      <c r="FH153" s="45"/>
      <c r="FI153" s="45"/>
      <c r="FJ153" s="45"/>
      <c r="FK153" s="45"/>
      <c r="FL153" s="45"/>
      <c r="FM153" s="45"/>
      <c r="FN153" s="45"/>
      <c r="FO153" s="45"/>
      <c r="FP153" s="45"/>
      <c r="FQ153" s="45"/>
      <c r="FR153" s="45"/>
      <c r="FS153" s="45"/>
      <c r="FT153" s="45"/>
      <c r="FU153" s="45"/>
      <c r="FV153" s="45"/>
      <c r="FW153" s="45"/>
      <c r="FX153" s="45"/>
      <c r="FY153" s="45"/>
      <c r="FZ153" s="45"/>
      <c r="GA153" s="45"/>
      <c r="GB153" s="45"/>
      <c r="GC153" s="45"/>
      <c r="GD153" s="45"/>
      <c r="GE153" s="45"/>
      <c r="GF153" s="45"/>
      <c r="GG153" s="45"/>
      <c r="GH153" s="45"/>
      <c r="GI153" s="45"/>
      <c r="GJ153" s="45"/>
      <c r="GK153" s="45"/>
      <c r="GL153" s="45"/>
      <c r="GM153" s="45"/>
      <c r="GN153" s="45"/>
      <c r="GO153" s="45"/>
      <c r="GP153" s="45"/>
      <c r="GQ153" s="45"/>
      <c r="GR153" s="45"/>
      <c r="GS153" s="45"/>
      <c r="GT153" s="45"/>
      <c r="GU153" s="45"/>
      <c r="GV153" s="45"/>
      <c r="GW153" s="45"/>
      <c r="GX153" s="45"/>
      <c r="GY153" s="45"/>
      <c r="GZ153" s="45"/>
      <c r="HA153" s="45"/>
      <c r="HB153" s="45"/>
      <c r="HC153" s="45"/>
      <c r="HD153" s="45"/>
      <c r="HE153" s="45"/>
      <c r="HF153" s="45"/>
      <c r="HG153" s="45"/>
      <c r="HH153" s="45"/>
      <c r="HI153" s="45"/>
      <c r="HJ153" s="45"/>
      <c r="HK153" s="45"/>
      <c r="HL153" s="45"/>
      <c r="HM153" s="45"/>
      <c r="HN153" s="45"/>
      <c r="HO153" s="45"/>
      <c r="HP153" s="45"/>
      <c r="HQ153" s="45"/>
      <c r="HR153" s="45"/>
      <c r="HS153" s="45"/>
      <c r="HT153" s="45"/>
      <c r="HU153" s="45"/>
      <c r="HV153" s="45"/>
      <c r="HW153" s="45"/>
      <c r="HX153" s="45"/>
      <c r="HY153" s="45"/>
      <c r="HZ153" s="45"/>
      <c r="IA153" s="45"/>
      <c r="IB153" s="45"/>
      <c r="IC153" s="45"/>
      <c r="ID153" s="45"/>
      <c r="IE153" s="45"/>
      <c r="IF153" s="45"/>
      <c r="IG153" s="45"/>
      <c r="IH153" s="45"/>
      <c r="II153" s="45"/>
      <c r="IJ153" s="45"/>
    </row>
    <row r="154" spans="1:250" ht="16.5" customHeight="1">
      <c r="A154" s="64"/>
      <c r="B154" s="65" t="s">
        <v>381</v>
      </c>
      <c r="C154" s="120"/>
      <c r="D154" s="60"/>
      <c r="E154" s="60"/>
      <c r="F154" s="60"/>
      <c r="G154" s="67"/>
      <c r="H154" s="67"/>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c r="FD154" s="61"/>
      <c r="FE154" s="61"/>
      <c r="FF154" s="61"/>
      <c r="FG154" s="61"/>
      <c r="FH154" s="61"/>
      <c r="FI154" s="61"/>
      <c r="FJ154" s="61"/>
      <c r="FK154" s="61"/>
      <c r="FL154" s="61"/>
      <c r="FM154" s="61"/>
      <c r="FN154" s="61"/>
      <c r="FO154" s="61"/>
      <c r="FP154" s="61"/>
      <c r="FQ154" s="61"/>
      <c r="FR154" s="61"/>
      <c r="FS154" s="61"/>
      <c r="FT154" s="61"/>
      <c r="FU154" s="61"/>
      <c r="FV154" s="61"/>
      <c r="FW154" s="61"/>
      <c r="FX154" s="61"/>
      <c r="FY154" s="61"/>
      <c r="FZ154" s="61"/>
      <c r="GA154" s="61"/>
      <c r="GB154" s="61"/>
      <c r="GC154" s="61"/>
      <c r="GD154" s="61"/>
      <c r="GE154" s="61"/>
      <c r="GF154" s="61"/>
      <c r="GG154" s="61"/>
      <c r="GH154" s="61"/>
      <c r="GI154" s="61"/>
      <c r="GJ154" s="61"/>
      <c r="GK154" s="61"/>
      <c r="GL154" s="61"/>
      <c r="GM154" s="61"/>
      <c r="GN154" s="61"/>
      <c r="GO154" s="61"/>
      <c r="GP154" s="61"/>
      <c r="GQ154" s="61"/>
      <c r="GR154" s="61"/>
      <c r="GS154" s="61"/>
      <c r="GT154" s="61"/>
      <c r="GU154" s="61"/>
      <c r="GV154" s="61"/>
      <c r="GW154" s="61"/>
      <c r="GX154" s="61"/>
      <c r="GY154" s="61"/>
      <c r="GZ154" s="61"/>
      <c r="HA154" s="61"/>
      <c r="HB154" s="61"/>
      <c r="HC154" s="61"/>
      <c r="HD154" s="61"/>
      <c r="HE154" s="61"/>
      <c r="HF154" s="61"/>
      <c r="HG154" s="61"/>
      <c r="HH154" s="61"/>
      <c r="HI154" s="61"/>
      <c r="HJ154" s="61"/>
      <c r="HK154" s="61"/>
      <c r="HL154" s="61"/>
      <c r="HM154" s="61"/>
      <c r="HN154" s="61"/>
      <c r="HO154" s="61"/>
      <c r="HP154" s="61"/>
      <c r="HQ154" s="61"/>
      <c r="HR154" s="61"/>
      <c r="HS154" s="61"/>
      <c r="HT154" s="61"/>
      <c r="HU154" s="61"/>
      <c r="HV154" s="61"/>
      <c r="HW154" s="61"/>
      <c r="HX154" s="61"/>
      <c r="HY154" s="61"/>
      <c r="HZ154" s="61"/>
      <c r="IA154" s="61"/>
      <c r="IB154" s="61"/>
      <c r="IC154" s="61"/>
      <c r="ID154" s="61"/>
      <c r="IE154" s="61"/>
      <c r="IF154" s="61"/>
      <c r="IG154" s="61"/>
      <c r="IH154" s="61"/>
      <c r="II154" s="61"/>
      <c r="IK154" s="61"/>
      <c r="IL154" s="61"/>
      <c r="IM154" s="61"/>
      <c r="IN154" s="61"/>
      <c r="IO154" s="61"/>
      <c r="IP154" s="61"/>
    </row>
    <row r="155" spans="1:250">
      <c r="A155" s="58"/>
      <c r="B155" s="86" t="s">
        <v>401</v>
      </c>
      <c r="C155" s="120">
        <f t="shared" ref="C155:H155" si="56">C156+C157</f>
        <v>0</v>
      </c>
      <c r="D155" s="120">
        <f t="shared" si="56"/>
        <v>0</v>
      </c>
      <c r="E155" s="120">
        <f t="shared" si="56"/>
        <v>0</v>
      </c>
      <c r="F155" s="120">
        <f t="shared" si="56"/>
        <v>0</v>
      </c>
      <c r="G155" s="120">
        <f t="shared" si="56"/>
        <v>0</v>
      </c>
      <c r="H155" s="120">
        <f t="shared" si="56"/>
        <v>0</v>
      </c>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c r="FC155" s="61"/>
      <c r="FD155" s="61"/>
      <c r="FE155" s="61"/>
      <c r="FF155" s="61"/>
      <c r="FG155" s="61"/>
      <c r="FH155" s="61"/>
      <c r="FI155" s="61"/>
      <c r="FJ155" s="61"/>
      <c r="FK155" s="61"/>
      <c r="FL155" s="61"/>
      <c r="FM155" s="61"/>
      <c r="FN155" s="61"/>
      <c r="FO155" s="61"/>
      <c r="FP155" s="61"/>
      <c r="FQ155" s="61"/>
      <c r="FR155" s="61"/>
      <c r="FS155" s="61"/>
      <c r="FT155" s="61"/>
      <c r="FU155" s="61"/>
      <c r="FV155" s="61"/>
      <c r="FW155" s="61"/>
      <c r="FX155" s="61"/>
      <c r="FY155" s="61"/>
      <c r="FZ155" s="61"/>
      <c r="GA155" s="61"/>
      <c r="GB155" s="61"/>
      <c r="GC155" s="61"/>
      <c r="GD155" s="61"/>
      <c r="GE155" s="61"/>
      <c r="GF155" s="61"/>
      <c r="GG155" s="61"/>
      <c r="GH155" s="61"/>
      <c r="GI155" s="61"/>
      <c r="GJ155" s="61"/>
      <c r="GK155" s="61"/>
      <c r="GL155" s="61"/>
      <c r="GM155" s="61"/>
      <c r="GN155" s="61"/>
      <c r="GO155" s="61"/>
      <c r="GP155" s="61"/>
      <c r="GQ155" s="61"/>
      <c r="GR155" s="61"/>
      <c r="GS155" s="61"/>
      <c r="GT155" s="61"/>
      <c r="GU155" s="61"/>
      <c r="GV155" s="61"/>
      <c r="GW155" s="61"/>
      <c r="GX155" s="61"/>
      <c r="GY155" s="61"/>
      <c r="GZ155" s="61"/>
      <c r="HA155" s="61"/>
      <c r="HB155" s="61"/>
      <c r="HC155" s="61"/>
      <c r="HD155" s="61"/>
      <c r="HE155" s="61"/>
      <c r="HF155" s="61"/>
      <c r="HG155" s="61"/>
      <c r="HH155" s="61"/>
      <c r="HI155" s="61"/>
      <c r="HJ155" s="61"/>
      <c r="HK155" s="61"/>
      <c r="HL155" s="61"/>
      <c r="HM155" s="61"/>
      <c r="HN155" s="61"/>
      <c r="HO155" s="61"/>
      <c r="HP155" s="61"/>
      <c r="HQ155" s="61"/>
      <c r="HR155" s="61"/>
      <c r="HS155" s="61"/>
      <c r="HT155" s="61"/>
      <c r="HU155" s="61"/>
      <c r="HV155" s="61"/>
      <c r="HW155" s="61"/>
      <c r="HX155" s="61"/>
      <c r="HY155" s="61"/>
      <c r="HZ155" s="61"/>
      <c r="IA155" s="61"/>
      <c r="IB155" s="61"/>
      <c r="IC155" s="61"/>
      <c r="ID155" s="61"/>
      <c r="IE155" s="61"/>
      <c r="IF155" s="61"/>
      <c r="IG155" s="61"/>
      <c r="IH155" s="61"/>
      <c r="II155" s="61"/>
      <c r="IK155" s="61"/>
      <c r="IL155" s="61"/>
      <c r="IM155" s="61"/>
      <c r="IN155" s="61"/>
      <c r="IO155" s="61"/>
      <c r="IP155" s="61"/>
    </row>
    <row r="156" spans="1:250">
      <c r="A156" s="64"/>
      <c r="B156" s="86" t="s">
        <v>368</v>
      </c>
      <c r="C156" s="120"/>
      <c r="D156" s="60"/>
      <c r="E156" s="60"/>
      <c r="F156" s="60"/>
      <c r="G156" s="87"/>
      <c r="H156" s="87"/>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c r="FD156" s="61"/>
      <c r="FE156" s="61"/>
      <c r="FF156" s="61"/>
      <c r="FG156" s="61"/>
      <c r="FH156" s="61"/>
      <c r="FI156" s="61"/>
      <c r="FJ156" s="61"/>
      <c r="FK156" s="61"/>
      <c r="FL156" s="61"/>
      <c r="FM156" s="61"/>
      <c r="FN156" s="61"/>
      <c r="FO156" s="61"/>
      <c r="FP156" s="61"/>
      <c r="FQ156" s="61"/>
      <c r="FR156" s="61"/>
      <c r="FS156" s="61"/>
      <c r="FT156" s="61"/>
      <c r="FU156" s="61"/>
      <c r="FV156" s="61"/>
      <c r="FW156" s="61"/>
      <c r="FX156" s="61"/>
      <c r="FY156" s="61"/>
      <c r="FZ156" s="61"/>
      <c r="GA156" s="61"/>
      <c r="GB156" s="61"/>
      <c r="GC156" s="61"/>
      <c r="GD156" s="61"/>
      <c r="GE156" s="61"/>
      <c r="GF156" s="61"/>
      <c r="GG156" s="61"/>
      <c r="GH156" s="61"/>
      <c r="GI156" s="61"/>
      <c r="GJ156" s="61"/>
      <c r="GK156" s="61"/>
      <c r="GL156" s="61"/>
      <c r="GM156" s="61"/>
      <c r="GN156" s="61"/>
      <c r="GO156" s="61"/>
      <c r="GP156" s="61"/>
      <c r="GQ156" s="61"/>
      <c r="GR156" s="61"/>
      <c r="GS156" s="61"/>
      <c r="GT156" s="61"/>
      <c r="GU156" s="61"/>
      <c r="GV156" s="61"/>
      <c r="GW156" s="61"/>
      <c r="GX156" s="61"/>
      <c r="GY156" s="61"/>
      <c r="GZ156" s="61"/>
      <c r="HA156" s="61"/>
      <c r="HB156" s="61"/>
      <c r="HC156" s="61"/>
      <c r="HD156" s="61"/>
      <c r="HE156" s="61"/>
      <c r="HF156" s="61"/>
      <c r="HG156" s="61"/>
      <c r="HH156" s="61"/>
      <c r="HI156" s="61"/>
      <c r="HJ156" s="61"/>
      <c r="HK156" s="61"/>
      <c r="HL156" s="61"/>
      <c r="HM156" s="61"/>
      <c r="HN156" s="61"/>
      <c r="HO156" s="61"/>
      <c r="HP156" s="61"/>
      <c r="HQ156" s="61"/>
      <c r="HR156" s="61"/>
      <c r="HS156" s="61"/>
      <c r="HT156" s="61"/>
      <c r="HU156" s="61"/>
      <c r="HV156" s="61"/>
      <c r="HW156" s="61"/>
      <c r="HX156" s="61"/>
      <c r="HY156" s="61"/>
      <c r="HZ156" s="61"/>
      <c r="IA156" s="61"/>
      <c r="IB156" s="61"/>
      <c r="IC156" s="61"/>
      <c r="ID156" s="61"/>
      <c r="IE156" s="61"/>
      <c r="IF156" s="61"/>
      <c r="IG156" s="61"/>
      <c r="IH156" s="61"/>
      <c r="II156" s="61"/>
    </row>
    <row r="157" spans="1:250" ht="60">
      <c r="A157" s="64"/>
      <c r="B157" s="86" t="s">
        <v>370</v>
      </c>
      <c r="C157" s="120"/>
      <c r="D157" s="60"/>
      <c r="E157" s="60"/>
      <c r="F157" s="60"/>
      <c r="G157" s="87"/>
      <c r="H157" s="87"/>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61"/>
      <c r="FY157" s="61"/>
      <c r="FZ157" s="61"/>
      <c r="GA157" s="61"/>
      <c r="GB157" s="61"/>
      <c r="GC157" s="61"/>
      <c r="GD157" s="61"/>
      <c r="GE157" s="61"/>
      <c r="GF157" s="61"/>
      <c r="GG157" s="61"/>
      <c r="GH157" s="61"/>
      <c r="GI157" s="61"/>
      <c r="GJ157" s="61"/>
      <c r="GK157" s="61"/>
      <c r="GL157" s="61"/>
      <c r="GM157" s="61"/>
      <c r="GN157" s="61"/>
      <c r="GO157" s="61"/>
      <c r="GP157" s="61"/>
      <c r="GQ157" s="61"/>
      <c r="GR157" s="61"/>
      <c r="GS157" s="61"/>
      <c r="GT157" s="61"/>
      <c r="GU157" s="61"/>
      <c r="GV157" s="61"/>
      <c r="GW157" s="61"/>
      <c r="GX157" s="61"/>
      <c r="GY157" s="61"/>
      <c r="GZ157" s="61"/>
      <c r="HA157" s="61"/>
      <c r="HB157" s="61"/>
      <c r="HC157" s="61"/>
      <c r="HD157" s="61"/>
      <c r="HE157" s="61"/>
      <c r="HF157" s="61"/>
      <c r="HG157" s="61"/>
      <c r="HH157" s="61"/>
      <c r="HI157" s="61"/>
      <c r="HJ157" s="61"/>
      <c r="HK157" s="61"/>
      <c r="HL157" s="61"/>
      <c r="HM157" s="61"/>
      <c r="HN157" s="61"/>
      <c r="HO157" s="61"/>
      <c r="HP157" s="61"/>
      <c r="HQ157" s="61"/>
      <c r="HR157" s="61"/>
      <c r="HS157" s="61"/>
      <c r="HT157" s="61"/>
      <c r="HU157" s="61"/>
      <c r="HV157" s="61"/>
      <c r="HW157" s="61"/>
      <c r="HX157" s="61"/>
      <c r="HY157" s="61"/>
      <c r="HZ157" s="61"/>
      <c r="IA157" s="61"/>
      <c r="IB157" s="61"/>
      <c r="IC157" s="61"/>
      <c r="ID157" s="61"/>
      <c r="IE157" s="61"/>
      <c r="IF157" s="61"/>
      <c r="IG157" s="61"/>
      <c r="IH157" s="61"/>
      <c r="II157" s="61"/>
    </row>
    <row r="158" spans="1:250" ht="45">
      <c r="A158" s="64"/>
      <c r="B158" s="88" t="s">
        <v>508</v>
      </c>
      <c r="C158" s="120"/>
      <c r="D158" s="60"/>
      <c r="E158" s="60"/>
      <c r="F158" s="60"/>
      <c r="G158" s="87"/>
      <c r="H158" s="87"/>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c r="FD158" s="61"/>
      <c r="FE158" s="61"/>
      <c r="FF158" s="61"/>
      <c r="FG158" s="61"/>
      <c r="FH158" s="61"/>
      <c r="FI158" s="61"/>
      <c r="FJ158" s="61"/>
      <c r="FK158" s="61"/>
      <c r="FL158" s="61"/>
      <c r="FM158" s="61"/>
      <c r="FN158" s="61"/>
      <c r="FO158" s="61"/>
      <c r="FP158" s="61"/>
      <c r="FQ158" s="61"/>
      <c r="FR158" s="61"/>
      <c r="FS158" s="61"/>
      <c r="FT158" s="61"/>
      <c r="FU158" s="61"/>
      <c r="FV158" s="61"/>
      <c r="FW158" s="61"/>
      <c r="FX158" s="61"/>
      <c r="FY158" s="61"/>
      <c r="FZ158" s="61"/>
      <c r="GA158" s="61"/>
      <c r="GB158" s="61"/>
      <c r="GC158" s="61"/>
      <c r="GD158" s="61"/>
      <c r="GE158" s="61"/>
      <c r="GF158" s="61"/>
      <c r="GG158" s="61"/>
      <c r="GH158" s="61"/>
      <c r="GI158" s="61"/>
      <c r="GJ158" s="61"/>
      <c r="GK158" s="61"/>
      <c r="GL158" s="61"/>
      <c r="GM158" s="61"/>
      <c r="GN158" s="61"/>
      <c r="GO158" s="61"/>
      <c r="GP158" s="61"/>
      <c r="GQ158" s="61"/>
      <c r="GR158" s="61"/>
      <c r="GS158" s="61"/>
      <c r="GT158" s="61"/>
      <c r="GU158" s="61"/>
      <c r="GV158" s="61"/>
      <c r="GW158" s="61"/>
      <c r="GX158" s="61"/>
      <c r="GY158" s="61"/>
      <c r="GZ158" s="61"/>
      <c r="HA158" s="61"/>
      <c r="HB158" s="61"/>
      <c r="HC158" s="61"/>
      <c r="HD158" s="61"/>
      <c r="HE158" s="61"/>
      <c r="HF158" s="61"/>
      <c r="HG158" s="61"/>
      <c r="HH158" s="61"/>
      <c r="HI158" s="61"/>
      <c r="HJ158" s="61"/>
      <c r="HK158" s="61"/>
      <c r="HL158" s="61"/>
      <c r="HM158" s="61"/>
      <c r="HN158" s="61"/>
      <c r="HO158" s="61"/>
      <c r="HP158" s="61"/>
      <c r="HQ158" s="61"/>
      <c r="HR158" s="61"/>
      <c r="HS158" s="61"/>
      <c r="HT158" s="61"/>
      <c r="HU158" s="61"/>
      <c r="HV158" s="61"/>
      <c r="HW158" s="61"/>
      <c r="HX158" s="61"/>
      <c r="HY158" s="61"/>
      <c r="HZ158" s="61"/>
      <c r="IA158" s="61"/>
      <c r="IB158" s="61"/>
      <c r="IC158" s="61"/>
      <c r="ID158" s="61"/>
      <c r="IE158" s="61"/>
      <c r="IF158" s="61"/>
      <c r="IG158" s="61"/>
      <c r="IH158" s="61"/>
      <c r="II158" s="61"/>
    </row>
    <row r="159" spans="1:250" ht="30">
      <c r="A159" s="64"/>
      <c r="B159" s="88" t="s">
        <v>402</v>
      </c>
      <c r="C159" s="120"/>
      <c r="D159" s="60"/>
      <c r="E159" s="60"/>
      <c r="F159" s="60"/>
      <c r="G159" s="87"/>
      <c r="H159" s="87"/>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61"/>
      <c r="HN159" s="61"/>
      <c r="HO159" s="61"/>
      <c r="HP159" s="61"/>
      <c r="HQ159" s="61"/>
      <c r="HR159" s="61"/>
      <c r="HS159" s="61"/>
      <c r="HT159" s="61"/>
      <c r="HU159" s="61"/>
      <c r="HV159" s="61"/>
      <c r="HW159" s="61"/>
      <c r="HX159" s="61"/>
      <c r="HY159" s="61"/>
      <c r="HZ159" s="61"/>
      <c r="IA159" s="61"/>
      <c r="IB159" s="61"/>
      <c r="IC159" s="61"/>
      <c r="ID159" s="61"/>
      <c r="IE159" s="61"/>
      <c r="IF159" s="61"/>
      <c r="IG159" s="61"/>
      <c r="IH159" s="61"/>
      <c r="II159" s="61"/>
      <c r="IJ159" s="61"/>
    </row>
    <row r="160" spans="1:250" s="61" customFormat="1" ht="30">
      <c r="A160" s="64"/>
      <c r="B160" s="89" t="s">
        <v>403</v>
      </c>
      <c r="C160" s="120">
        <f t="shared" ref="C160:H160" si="57">C161+C164+C165+C168</f>
        <v>0</v>
      </c>
      <c r="D160" s="120">
        <f t="shared" si="57"/>
        <v>0</v>
      </c>
      <c r="E160" s="120">
        <f t="shared" si="57"/>
        <v>0</v>
      </c>
      <c r="F160" s="120">
        <f t="shared" si="57"/>
        <v>0</v>
      </c>
      <c r="G160" s="120">
        <f t="shared" si="57"/>
        <v>0</v>
      </c>
      <c r="H160" s="120">
        <f t="shared" si="57"/>
        <v>0</v>
      </c>
      <c r="IK160" s="45"/>
      <c r="IL160" s="45"/>
      <c r="IM160" s="45"/>
      <c r="IN160" s="45"/>
      <c r="IO160" s="45"/>
      <c r="IP160" s="45"/>
    </row>
    <row r="161" spans="1:250" s="61" customFormat="1">
      <c r="A161" s="64"/>
      <c r="B161" s="90" t="s">
        <v>404</v>
      </c>
      <c r="C161" s="120">
        <f t="shared" ref="C161:H161" si="58">C162+C163</f>
        <v>0</v>
      </c>
      <c r="D161" s="120">
        <f t="shared" si="58"/>
        <v>0</v>
      </c>
      <c r="E161" s="120">
        <f t="shared" si="58"/>
        <v>0</v>
      </c>
      <c r="F161" s="120">
        <f t="shared" si="58"/>
        <v>0</v>
      </c>
      <c r="G161" s="120">
        <f t="shared" si="58"/>
        <v>0</v>
      </c>
      <c r="H161" s="120">
        <f t="shared" si="58"/>
        <v>0</v>
      </c>
      <c r="IK161" s="45"/>
      <c r="IL161" s="45"/>
      <c r="IM161" s="45"/>
      <c r="IN161" s="45"/>
      <c r="IO161" s="45"/>
      <c r="IP161" s="45"/>
    </row>
    <row r="162" spans="1:250">
      <c r="A162" s="64"/>
      <c r="B162" s="90" t="s">
        <v>368</v>
      </c>
      <c r="C162" s="120"/>
      <c r="D162" s="60"/>
      <c r="E162" s="60"/>
      <c r="F162" s="60"/>
      <c r="G162" s="87"/>
      <c r="H162" s="87"/>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c r="FC162" s="61"/>
      <c r="FD162" s="61"/>
      <c r="FE162" s="61"/>
      <c r="FF162" s="61"/>
      <c r="FG162" s="61"/>
      <c r="FH162" s="61"/>
      <c r="FI162" s="61"/>
      <c r="FJ162" s="61"/>
      <c r="FK162" s="61"/>
      <c r="FL162" s="61"/>
      <c r="FM162" s="61"/>
      <c r="FN162" s="61"/>
      <c r="FO162" s="61"/>
      <c r="FP162" s="61"/>
      <c r="FQ162" s="61"/>
      <c r="FR162" s="61"/>
      <c r="FS162" s="61"/>
      <c r="FT162" s="61"/>
      <c r="FU162" s="61"/>
      <c r="FV162" s="61"/>
      <c r="FW162" s="61"/>
      <c r="FX162" s="61"/>
      <c r="FY162" s="61"/>
      <c r="FZ162" s="61"/>
      <c r="GA162" s="61"/>
      <c r="GB162" s="61"/>
      <c r="GC162" s="61"/>
      <c r="GD162" s="61"/>
      <c r="GE162" s="61"/>
      <c r="GF162" s="61"/>
      <c r="GG162" s="61"/>
      <c r="GH162" s="61"/>
      <c r="GI162" s="61"/>
      <c r="GJ162" s="61"/>
      <c r="GK162" s="61"/>
      <c r="GL162" s="61"/>
      <c r="GM162" s="61"/>
      <c r="GN162" s="61"/>
      <c r="GO162" s="61"/>
      <c r="GP162" s="61"/>
      <c r="GQ162" s="61"/>
      <c r="GR162" s="61"/>
      <c r="GS162" s="61"/>
      <c r="GT162" s="61"/>
      <c r="GU162" s="61"/>
      <c r="GV162" s="61"/>
      <c r="GW162" s="61"/>
      <c r="GX162" s="61"/>
      <c r="GY162" s="61"/>
      <c r="GZ162" s="61"/>
      <c r="HA162" s="61"/>
      <c r="HB162" s="61"/>
      <c r="HC162" s="61"/>
      <c r="HD162" s="61"/>
      <c r="HE162" s="61"/>
      <c r="HF162" s="61"/>
      <c r="HG162" s="61"/>
      <c r="HH162" s="61"/>
      <c r="HI162" s="61"/>
      <c r="HJ162" s="61"/>
      <c r="HK162" s="61"/>
      <c r="HL162" s="61"/>
      <c r="HM162" s="61"/>
      <c r="HN162" s="61"/>
      <c r="HO162" s="61"/>
      <c r="HP162" s="61"/>
      <c r="HQ162" s="61"/>
      <c r="HR162" s="61"/>
      <c r="HS162" s="61"/>
      <c r="HT162" s="61"/>
      <c r="HU162" s="61"/>
      <c r="HV162" s="61"/>
      <c r="HW162" s="61"/>
      <c r="HX162" s="61"/>
      <c r="HY162" s="61"/>
      <c r="HZ162" s="61"/>
      <c r="IA162" s="61"/>
      <c r="IB162" s="61"/>
      <c r="IC162" s="61"/>
      <c r="ID162" s="61"/>
      <c r="IE162" s="61"/>
      <c r="IF162" s="61"/>
      <c r="IG162" s="61"/>
      <c r="IH162" s="61"/>
      <c r="II162" s="61"/>
      <c r="IJ162" s="61"/>
      <c r="IK162" s="61"/>
      <c r="IL162" s="61"/>
      <c r="IM162" s="61"/>
      <c r="IN162" s="61"/>
      <c r="IO162" s="61"/>
      <c r="IP162" s="61"/>
    </row>
    <row r="163" spans="1:250" ht="60">
      <c r="A163" s="58"/>
      <c r="B163" s="90" t="s">
        <v>370</v>
      </c>
      <c r="C163" s="120"/>
      <c r="D163" s="60"/>
      <c r="E163" s="60"/>
      <c r="F163" s="60"/>
      <c r="G163" s="87"/>
      <c r="H163" s="87"/>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c r="FC163" s="61"/>
      <c r="FD163" s="61"/>
      <c r="FE163" s="61"/>
      <c r="FF163" s="61"/>
      <c r="FG163" s="61"/>
      <c r="FH163" s="61"/>
      <c r="FI163" s="61"/>
      <c r="FJ163" s="61"/>
      <c r="FK163" s="61"/>
      <c r="FL163" s="61"/>
      <c r="FM163" s="61"/>
      <c r="FN163" s="61"/>
      <c r="FO163" s="61"/>
      <c r="FP163" s="61"/>
      <c r="FQ163" s="61"/>
      <c r="FR163" s="61"/>
      <c r="FS163" s="61"/>
      <c r="FT163" s="61"/>
      <c r="FU163" s="61"/>
      <c r="FV163" s="61"/>
      <c r="FW163" s="61"/>
      <c r="FX163" s="61"/>
      <c r="FY163" s="61"/>
      <c r="FZ163" s="61"/>
      <c r="GA163" s="61"/>
      <c r="GB163" s="61"/>
      <c r="GC163" s="61"/>
      <c r="GD163" s="61"/>
      <c r="GE163" s="61"/>
      <c r="GF163" s="61"/>
      <c r="GG163" s="61"/>
      <c r="GH163" s="61"/>
      <c r="GI163" s="61"/>
      <c r="GJ163" s="61"/>
      <c r="GK163" s="61"/>
      <c r="GL163" s="61"/>
      <c r="GM163" s="61"/>
      <c r="GN163" s="61"/>
      <c r="GO163" s="61"/>
      <c r="GP163" s="61"/>
      <c r="GQ163" s="61"/>
      <c r="GR163" s="61"/>
      <c r="GS163" s="61"/>
      <c r="GT163" s="61"/>
      <c r="GU163" s="61"/>
      <c r="GV163" s="61"/>
      <c r="GW163" s="61"/>
      <c r="GX163" s="61"/>
      <c r="GY163" s="61"/>
      <c r="GZ163" s="61"/>
      <c r="HA163" s="61"/>
      <c r="HB163" s="61"/>
      <c r="HC163" s="61"/>
      <c r="HD163" s="61"/>
      <c r="HE163" s="61"/>
      <c r="HF163" s="61"/>
      <c r="HG163" s="61"/>
      <c r="HH163" s="61"/>
      <c r="HI163" s="61"/>
      <c r="HJ163" s="61"/>
      <c r="HK163" s="61"/>
      <c r="HL163" s="61"/>
      <c r="HM163" s="61"/>
      <c r="HN163" s="61"/>
      <c r="HO163" s="61"/>
      <c r="HP163" s="61"/>
      <c r="HQ163" s="61"/>
      <c r="HR163" s="61"/>
      <c r="HS163" s="61"/>
      <c r="HT163" s="61"/>
      <c r="HU163" s="61"/>
      <c r="HV163" s="61"/>
      <c r="HW163" s="61"/>
      <c r="HX163" s="61"/>
      <c r="HY163" s="61"/>
      <c r="HZ163" s="61"/>
      <c r="IA163" s="61"/>
      <c r="IB163" s="61"/>
      <c r="IC163" s="61"/>
      <c r="ID163" s="61"/>
      <c r="IE163" s="61"/>
      <c r="IF163" s="61"/>
      <c r="IG163" s="61"/>
      <c r="IH163" s="61"/>
      <c r="II163" s="61"/>
      <c r="IJ163" s="61"/>
      <c r="IK163" s="61"/>
      <c r="IL163" s="61"/>
      <c r="IM163" s="61"/>
      <c r="IN163" s="61"/>
      <c r="IO163" s="61"/>
      <c r="IP163" s="61"/>
    </row>
    <row r="164" spans="1:250" ht="30">
      <c r="A164" s="58"/>
      <c r="B164" s="90" t="s">
        <v>405</v>
      </c>
      <c r="C164" s="120"/>
      <c r="D164" s="60"/>
      <c r="E164" s="60"/>
      <c r="F164" s="60"/>
      <c r="G164" s="87"/>
      <c r="H164" s="87"/>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c r="FC164" s="61"/>
      <c r="FD164" s="61"/>
      <c r="FE164" s="61"/>
      <c r="FF164" s="61"/>
      <c r="FG164" s="61"/>
      <c r="FH164" s="61"/>
      <c r="FI164" s="61"/>
      <c r="FJ164" s="61"/>
      <c r="FK164" s="61"/>
      <c r="FL164" s="61"/>
      <c r="FM164" s="61"/>
      <c r="FN164" s="61"/>
      <c r="FO164" s="61"/>
      <c r="FP164" s="61"/>
      <c r="FQ164" s="61"/>
      <c r="FR164" s="61"/>
      <c r="FS164" s="61"/>
      <c r="FT164" s="61"/>
      <c r="FU164" s="61"/>
      <c r="FV164" s="61"/>
      <c r="FW164" s="61"/>
      <c r="FX164" s="61"/>
      <c r="FY164" s="61"/>
      <c r="FZ164" s="61"/>
      <c r="GA164" s="61"/>
      <c r="GB164" s="61"/>
      <c r="GC164" s="61"/>
      <c r="GD164" s="61"/>
      <c r="GE164" s="61"/>
      <c r="GF164" s="61"/>
      <c r="GG164" s="61"/>
      <c r="GH164" s="61"/>
      <c r="GI164" s="61"/>
      <c r="GJ164" s="61"/>
      <c r="GK164" s="61"/>
      <c r="GL164" s="61"/>
      <c r="GM164" s="61"/>
      <c r="GN164" s="61"/>
      <c r="GO164" s="61"/>
      <c r="GP164" s="61"/>
      <c r="GQ164" s="61"/>
      <c r="GR164" s="61"/>
      <c r="GS164" s="61"/>
      <c r="GT164" s="61"/>
      <c r="GU164" s="61"/>
      <c r="GV164" s="61"/>
      <c r="GW164" s="61"/>
      <c r="GX164" s="61"/>
      <c r="GY164" s="61"/>
      <c r="GZ164" s="61"/>
      <c r="HA164" s="61"/>
      <c r="HB164" s="61"/>
      <c r="HC164" s="61"/>
      <c r="HD164" s="61"/>
      <c r="HE164" s="61"/>
      <c r="HF164" s="61"/>
      <c r="HG164" s="61"/>
      <c r="HH164" s="61"/>
      <c r="HI164" s="61"/>
      <c r="HJ164" s="61"/>
      <c r="HK164" s="61"/>
      <c r="HL164" s="61"/>
      <c r="HM164" s="61"/>
      <c r="HN164" s="61"/>
      <c r="HO164" s="61"/>
      <c r="HP164" s="61"/>
      <c r="HQ164" s="61"/>
      <c r="HR164" s="61"/>
      <c r="HS164" s="61"/>
      <c r="HT164" s="61"/>
      <c r="HU164" s="61"/>
      <c r="HV164" s="61"/>
      <c r="HW164" s="61"/>
      <c r="HX164" s="61"/>
      <c r="HY164" s="61"/>
      <c r="HZ164" s="61"/>
      <c r="IA164" s="61"/>
      <c r="IB164" s="61"/>
      <c r="IC164" s="61"/>
      <c r="ID164" s="61"/>
      <c r="IE164" s="61"/>
      <c r="IF164" s="61"/>
      <c r="IG164" s="61"/>
      <c r="IH164" s="61"/>
      <c r="II164" s="61"/>
      <c r="IJ164" s="61"/>
    </row>
    <row r="165" spans="1:250" ht="30">
      <c r="A165" s="58"/>
      <c r="B165" s="90" t="s">
        <v>406</v>
      </c>
      <c r="C165" s="120">
        <f t="shared" ref="C165:H165" si="59">C166+C167</f>
        <v>0</v>
      </c>
      <c r="D165" s="120">
        <f t="shared" si="59"/>
        <v>0</v>
      </c>
      <c r="E165" s="120">
        <f t="shared" si="59"/>
        <v>0</v>
      </c>
      <c r="F165" s="120">
        <f t="shared" si="59"/>
        <v>0</v>
      </c>
      <c r="G165" s="120">
        <f t="shared" si="59"/>
        <v>0</v>
      </c>
      <c r="H165" s="120">
        <f t="shared" si="59"/>
        <v>0</v>
      </c>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c r="FD165" s="61"/>
      <c r="FE165" s="61"/>
      <c r="FF165" s="61"/>
      <c r="FG165" s="61"/>
      <c r="FH165" s="61"/>
      <c r="FI165" s="61"/>
      <c r="FJ165" s="61"/>
      <c r="FK165" s="61"/>
      <c r="FL165" s="61"/>
      <c r="FM165" s="61"/>
      <c r="FN165" s="61"/>
      <c r="FO165" s="61"/>
      <c r="FP165" s="61"/>
      <c r="FQ165" s="61"/>
      <c r="FR165" s="61"/>
      <c r="FS165" s="61"/>
      <c r="FT165" s="61"/>
      <c r="FU165" s="61"/>
      <c r="FV165" s="61"/>
      <c r="FW165" s="61"/>
      <c r="FX165" s="61"/>
      <c r="FY165" s="61"/>
      <c r="FZ165" s="61"/>
      <c r="GA165" s="61"/>
      <c r="GB165" s="61"/>
      <c r="GC165" s="61"/>
      <c r="GD165" s="61"/>
      <c r="GE165" s="61"/>
      <c r="GF165" s="61"/>
      <c r="GG165" s="61"/>
      <c r="GH165" s="61"/>
      <c r="GI165" s="61"/>
      <c r="GJ165" s="61"/>
      <c r="GK165" s="61"/>
      <c r="GL165" s="61"/>
      <c r="GM165" s="61"/>
      <c r="GN165" s="61"/>
      <c r="GO165" s="61"/>
      <c r="GP165" s="61"/>
      <c r="GQ165" s="61"/>
      <c r="GR165" s="61"/>
      <c r="GS165" s="61"/>
      <c r="GT165" s="61"/>
      <c r="GU165" s="61"/>
      <c r="GV165" s="61"/>
      <c r="GW165" s="61"/>
      <c r="GX165" s="61"/>
      <c r="GY165" s="61"/>
      <c r="GZ165" s="61"/>
      <c r="HA165" s="61"/>
      <c r="HB165" s="61"/>
      <c r="HC165" s="61"/>
      <c r="HD165" s="61"/>
      <c r="HE165" s="61"/>
      <c r="HF165" s="61"/>
      <c r="HG165" s="61"/>
      <c r="HH165" s="61"/>
      <c r="HI165" s="61"/>
      <c r="HJ165" s="61"/>
      <c r="HK165" s="61"/>
      <c r="HL165" s="61"/>
      <c r="HM165" s="61"/>
      <c r="HN165" s="61"/>
      <c r="HO165" s="61"/>
      <c r="HP165" s="61"/>
      <c r="HQ165" s="61"/>
      <c r="HR165" s="61"/>
      <c r="HS165" s="61"/>
      <c r="HT165" s="61"/>
      <c r="HU165" s="61"/>
      <c r="HV165" s="61"/>
      <c r="HW165" s="61"/>
      <c r="HX165" s="61"/>
      <c r="HY165" s="61"/>
      <c r="HZ165" s="61"/>
      <c r="IA165" s="61"/>
      <c r="IB165" s="61"/>
      <c r="IC165" s="61"/>
      <c r="ID165" s="61"/>
      <c r="IE165" s="61"/>
      <c r="IF165" s="61"/>
      <c r="IG165" s="61"/>
      <c r="IH165" s="61"/>
      <c r="II165" s="61"/>
      <c r="IJ165" s="61"/>
    </row>
    <row r="166" spans="1:250">
      <c r="A166" s="58"/>
      <c r="B166" s="90" t="s">
        <v>368</v>
      </c>
      <c r="C166" s="120"/>
      <c r="D166" s="60"/>
      <c r="E166" s="60"/>
      <c r="F166" s="60"/>
      <c r="G166" s="87"/>
      <c r="H166" s="87"/>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61"/>
      <c r="HN166" s="61"/>
      <c r="HO166" s="61"/>
      <c r="HP166" s="61"/>
      <c r="HQ166" s="61"/>
      <c r="HR166" s="61"/>
      <c r="HS166" s="61"/>
      <c r="HT166" s="61"/>
      <c r="HU166" s="61"/>
      <c r="HV166" s="61"/>
      <c r="HW166" s="61"/>
      <c r="HX166" s="61"/>
      <c r="HY166" s="61"/>
      <c r="HZ166" s="61"/>
      <c r="IA166" s="61"/>
      <c r="IB166" s="61"/>
      <c r="IC166" s="61"/>
      <c r="ID166" s="61"/>
      <c r="IE166" s="61"/>
      <c r="IF166" s="61"/>
      <c r="IG166" s="61"/>
      <c r="IH166" s="61"/>
      <c r="II166" s="61"/>
      <c r="IJ166" s="61"/>
    </row>
    <row r="167" spans="1:250" ht="60">
      <c r="A167" s="64"/>
      <c r="B167" s="90" t="s">
        <v>370</v>
      </c>
      <c r="C167" s="120"/>
      <c r="D167" s="60"/>
      <c r="E167" s="60"/>
      <c r="F167" s="60"/>
      <c r="G167" s="87"/>
      <c r="H167" s="87"/>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c r="FD167" s="61"/>
      <c r="FE167" s="61"/>
      <c r="FF167" s="61"/>
      <c r="FG167" s="61"/>
      <c r="FH167" s="61"/>
      <c r="FI167" s="61"/>
      <c r="FJ167" s="61"/>
      <c r="FK167" s="61"/>
      <c r="FL167" s="61"/>
      <c r="FM167" s="61"/>
      <c r="FN167" s="61"/>
      <c r="FO167" s="61"/>
      <c r="FP167" s="61"/>
      <c r="FQ167" s="61"/>
      <c r="FR167" s="61"/>
      <c r="FS167" s="61"/>
      <c r="FT167" s="61"/>
      <c r="FU167" s="61"/>
      <c r="FV167" s="61"/>
      <c r="FW167" s="61"/>
      <c r="FX167" s="61"/>
      <c r="FY167" s="61"/>
      <c r="FZ167" s="61"/>
      <c r="GA167" s="61"/>
      <c r="GB167" s="61"/>
      <c r="GC167" s="61"/>
      <c r="GD167" s="61"/>
      <c r="GE167" s="61"/>
      <c r="GF167" s="61"/>
      <c r="GG167" s="61"/>
      <c r="GH167" s="61"/>
      <c r="GI167" s="61"/>
      <c r="GJ167" s="61"/>
      <c r="GK167" s="61"/>
      <c r="GL167" s="61"/>
      <c r="GM167" s="61"/>
      <c r="GN167" s="61"/>
      <c r="GO167" s="61"/>
      <c r="GP167" s="61"/>
      <c r="GQ167" s="61"/>
      <c r="GR167" s="61"/>
      <c r="GS167" s="61"/>
      <c r="GT167" s="61"/>
      <c r="GU167" s="61"/>
      <c r="GV167" s="61"/>
      <c r="GW167" s="61"/>
      <c r="GX167" s="61"/>
      <c r="GY167" s="61"/>
      <c r="GZ167" s="61"/>
      <c r="HA167" s="61"/>
      <c r="HB167" s="61"/>
      <c r="HC167" s="61"/>
      <c r="HD167" s="61"/>
      <c r="HE167" s="61"/>
      <c r="HF167" s="61"/>
      <c r="HG167" s="61"/>
      <c r="HH167" s="61"/>
      <c r="HI167" s="61"/>
      <c r="HJ167" s="61"/>
      <c r="HK167" s="61"/>
      <c r="HL167" s="61"/>
      <c r="HM167" s="61"/>
      <c r="HN167" s="61"/>
      <c r="HO167" s="61"/>
      <c r="HP167" s="61"/>
      <c r="HQ167" s="61"/>
      <c r="HR167" s="61"/>
      <c r="HS167" s="61"/>
      <c r="HT167" s="61"/>
      <c r="HU167" s="61"/>
      <c r="HV167" s="61"/>
      <c r="HW167" s="61"/>
      <c r="HX167" s="61"/>
      <c r="HY167" s="61"/>
      <c r="HZ167" s="61"/>
      <c r="IA167" s="61"/>
      <c r="IB167" s="61"/>
      <c r="IC167" s="61"/>
      <c r="ID167" s="61"/>
      <c r="IE167" s="61"/>
      <c r="IF167" s="61"/>
      <c r="IG167" s="61"/>
      <c r="IH167" s="61"/>
      <c r="II167" s="61"/>
      <c r="IJ167" s="61"/>
    </row>
    <row r="168" spans="1:250" ht="30" customHeight="1">
      <c r="A168" s="64"/>
      <c r="B168" s="90" t="s">
        <v>407</v>
      </c>
      <c r="C168" s="120"/>
      <c r="D168" s="60"/>
      <c r="E168" s="60"/>
      <c r="F168" s="60"/>
      <c r="G168" s="87"/>
      <c r="H168" s="87"/>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c r="FD168" s="61"/>
      <c r="FE168" s="61"/>
      <c r="FF168" s="61"/>
      <c r="FG168" s="61"/>
      <c r="FH168" s="61"/>
      <c r="FI168" s="61"/>
      <c r="FJ168" s="61"/>
      <c r="FK168" s="61"/>
      <c r="FL168" s="61"/>
      <c r="FM168" s="61"/>
      <c r="FN168" s="61"/>
      <c r="FO168" s="61"/>
      <c r="FP168" s="61"/>
      <c r="FQ168" s="61"/>
      <c r="FR168" s="61"/>
      <c r="FS168" s="61"/>
      <c r="FT168" s="61"/>
      <c r="FU168" s="61"/>
      <c r="FV168" s="61"/>
      <c r="FW168" s="61"/>
      <c r="FX168" s="61"/>
      <c r="FY168" s="61"/>
      <c r="FZ168" s="61"/>
      <c r="GA168" s="61"/>
      <c r="GB168" s="61"/>
      <c r="GC168" s="61"/>
      <c r="GD168" s="61"/>
      <c r="GE168" s="61"/>
      <c r="GF168" s="61"/>
      <c r="GG168" s="61"/>
      <c r="GH168" s="61"/>
      <c r="GI168" s="61"/>
      <c r="GJ168" s="61"/>
      <c r="GK168" s="61"/>
      <c r="GL168" s="61"/>
      <c r="GM168" s="61"/>
      <c r="GN168" s="61"/>
      <c r="GO168" s="61"/>
      <c r="GP168" s="61"/>
      <c r="GQ168" s="61"/>
      <c r="GR168" s="61"/>
      <c r="GS168" s="61"/>
      <c r="GT168" s="61"/>
      <c r="GU168" s="61"/>
      <c r="GV168" s="61"/>
      <c r="GW168" s="61"/>
      <c r="GX168" s="61"/>
      <c r="GY168" s="61"/>
      <c r="GZ168" s="61"/>
      <c r="HA168" s="61"/>
      <c r="HB168" s="61"/>
      <c r="HC168" s="61"/>
      <c r="HD168" s="61"/>
      <c r="HE168" s="61"/>
      <c r="HF168" s="61"/>
      <c r="HG168" s="61"/>
      <c r="HH168" s="61"/>
      <c r="HI168" s="61"/>
      <c r="HJ168" s="61"/>
      <c r="HK168" s="61"/>
      <c r="HL168" s="61"/>
      <c r="HM168" s="61"/>
      <c r="HN168" s="61"/>
      <c r="HO168" s="61"/>
      <c r="HP168" s="61"/>
      <c r="HQ168" s="61"/>
      <c r="HR168" s="61"/>
      <c r="HS168" s="61"/>
      <c r="HT168" s="61"/>
      <c r="HU168" s="61"/>
      <c r="HV168" s="61"/>
      <c r="HW168" s="61"/>
      <c r="HX168" s="61"/>
      <c r="HY168" s="61"/>
      <c r="HZ168" s="61"/>
      <c r="IA168" s="61"/>
      <c r="IB168" s="61"/>
      <c r="IC168" s="61"/>
      <c r="ID168" s="61"/>
      <c r="IE168" s="61"/>
      <c r="IF168" s="61"/>
      <c r="IG168" s="61"/>
      <c r="IH168" s="61"/>
      <c r="II168" s="61"/>
      <c r="IJ168" s="61"/>
    </row>
    <row r="169" spans="1:250" ht="16.5" customHeight="1">
      <c r="A169" s="64"/>
      <c r="B169" s="68" t="s">
        <v>361</v>
      </c>
      <c r="C169" s="120"/>
      <c r="D169" s="60"/>
      <c r="E169" s="60"/>
      <c r="F169" s="60"/>
      <c r="G169" s="87"/>
      <c r="H169" s="87"/>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c r="GQ169" s="61"/>
      <c r="GR169" s="61"/>
      <c r="GS169" s="61"/>
      <c r="GT169" s="61"/>
      <c r="GU169" s="61"/>
      <c r="GV169" s="61"/>
      <c r="GW169" s="61"/>
      <c r="GX169" s="61"/>
      <c r="GY169" s="61"/>
      <c r="GZ169" s="61"/>
      <c r="HA169" s="61"/>
      <c r="HB169" s="61"/>
      <c r="HC169" s="61"/>
      <c r="HD169" s="61"/>
      <c r="HE169" s="61"/>
      <c r="HF169" s="61"/>
      <c r="HG169" s="61"/>
      <c r="HH169" s="61"/>
      <c r="HI169" s="61"/>
      <c r="HJ169" s="61"/>
      <c r="HK169" s="61"/>
      <c r="HL169" s="61"/>
      <c r="HM169" s="61"/>
      <c r="HN169" s="61"/>
      <c r="HO169" s="61"/>
      <c r="HP169" s="61"/>
      <c r="HQ169" s="61"/>
      <c r="HR169" s="61"/>
      <c r="HS169" s="61"/>
      <c r="HT169" s="61"/>
      <c r="HU169" s="61"/>
      <c r="HV169" s="61"/>
      <c r="HW169" s="61"/>
      <c r="HX169" s="61"/>
      <c r="HY169" s="61"/>
      <c r="HZ169" s="61"/>
      <c r="IA169" s="61"/>
      <c r="IB169" s="61"/>
      <c r="IC169" s="61"/>
      <c r="ID169" s="61"/>
      <c r="IE169" s="61"/>
      <c r="IF169" s="61"/>
      <c r="IG169" s="61"/>
      <c r="IH169" s="61"/>
      <c r="II169" s="61"/>
      <c r="IJ169" s="61"/>
    </row>
    <row r="170" spans="1:250">
      <c r="A170" s="58" t="s">
        <v>408</v>
      </c>
      <c r="B170" s="68" t="s">
        <v>409</v>
      </c>
      <c r="C170" s="118">
        <f t="shared" ref="C170:H170" si="60">C171+C172</f>
        <v>0</v>
      </c>
      <c r="D170" s="118">
        <f t="shared" si="60"/>
        <v>20030800</v>
      </c>
      <c r="E170" s="118">
        <f t="shared" si="60"/>
        <v>20030800</v>
      </c>
      <c r="F170" s="118">
        <f t="shared" si="60"/>
        <v>15554380</v>
      </c>
      <c r="G170" s="118">
        <f t="shared" si="60"/>
        <v>10107306</v>
      </c>
      <c r="H170" s="118">
        <f t="shared" si="60"/>
        <v>2599220</v>
      </c>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c r="FD170" s="61"/>
      <c r="FE170" s="61"/>
      <c r="FF170" s="61"/>
      <c r="FG170" s="61"/>
      <c r="FH170" s="61"/>
      <c r="FI170" s="61"/>
      <c r="FJ170" s="61"/>
      <c r="FK170" s="61"/>
      <c r="FL170" s="61"/>
      <c r="FM170" s="61"/>
      <c r="FN170" s="61"/>
      <c r="FO170" s="61"/>
      <c r="FP170" s="61"/>
      <c r="FQ170" s="61"/>
      <c r="FR170" s="61"/>
      <c r="FS170" s="61"/>
      <c r="FT170" s="61"/>
      <c r="FU170" s="61"/>
      <c r="FV170" s="61"/>
      <c r="FW170" s="61"/>
      <c r="FX170" s="61"/>
      <c r="FY170" s="61"/>
      <c r="FZ170" s="61"/>
      <c r="GA170" s="61"/>
      <c r="GB170" s="61"/>
      <c r="GC170" s="61"/>
      <c r="GD170" s="61"/>
      <c r="GE170" s="61"/>
      <c r="GF170" s="61"/>
      <c r="GG170" s="61"/>
      <c r="GH170" s="61"/>
      <c r="GI170" s="61"/>
      <c r="GJ170" s="61"/>
      <c r="GK170" s="61"/>
      <c r="GL170" s="61"/>
      <c r="GM170" s="61"/>
      <c r="GN170" s="61"/>
      <c r="GO170" s="61"/>
      <c r="GP170" s="61"/>
      <c r="GQ170" s="61"/>
      <c r="GR170" s="61"/>
      <c r="GS170" s="61"/>
      <c r="GT170" s="61"/>
      <c r="GU170" s="61"/>
      <c r="GV170" s="61"/>
      <c r="GW170" s="61"/>
      <c r="GX170" s="61"/>
      <c r="GY170" s="61"/>
      <c r="GZ170" s="61"/>
      <c r="HA170" s="61"/>
      <c r="HB170" s="61"/>
      <c r="HC170" s="61"/>
      <c r="HD170" s="61"/>
      <c r="HE170" s="61"/>
      <c r="HF170" s="61"/>
      <c r="HG170" s="61"/>
      <c r="HH170" s="61"/>
      <c r="HI170" s="61"/>
      <c r="HJ170" s="61"/>
      <c r="HK170" s="61"/>
      <c r="HL170" s="61"/>
      <c r="HM170" s="61"/>
      <c r="HN170" s="61"/>
      <c r="HO170" s="61"/>
      <c r="HP170" s="61"/>
      <c r="HQ170" s="61"/>
      <c r="HR170" s="61"/>
      <c r="HS170" s="61"/>
      <c r="HT170" s="61"/>
      <c r="HU170" s="61"/>
      <c r="HV170" s="61"/>
      <c r="HW170" s="61"/>
      <c r="HX170" s="61"/>
      <c r="HY170" s="61"/>
      <c r="HZ170" s="61"/>
      <c r="IA170" s="61"/>
      <c r="IB170" s="61"/>
      <c r="IC170" s="61"/>
      <c r="ID170" s="61"/>
      <c r="IE170" s="61"/>
      <c r="IF170" s="61"/>
      <c r="IG170" s="61"/>
      <c r="IH170" s="61"/>
      <c r="II170" s="61"/>
      <c r="IJ170" s="61"/>
    </row>
    <row r="171" spans="1:250" ht="16.5" customHeight="1">
      <c r="A171" s="58"/>
      <c r="B171" s="68" t="s">
        <v>368</v>
      </c>
      <c r="C171" s="118"/>
      <c r="D171" s="60">
        <v>20030800</v>
      </c>
      <c r="E171" s="60">
        <v>20030800</v>
      </c>
      <c r="F171" s="60">
        <v>15554380</v>
      </c>
      <c r="G171" s="67">
        <v>10107306</v>
      </c>
      <c r="H171" s="67">
        <v>2599220</v>
      </c>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row>
    <row r="172" spans="1:250" ht="60">
      <c r="A172" s="58"/>
      <c r="B172" s="68" t="s">
        <v>370</v>
      </c>
      <c r="C172" s="118"/>
      <c r="D172" s="60"/>
      <c r="E172" s="60"/>
      <c r="F172" s="60"/>
      <c r="G172" s="67"/>
      <c r="H172" s="67"/>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c r="FD172" s="61"/>
      <c r="FE172" s="61"/>
      <c r="FF172" s="61"/>
      <c r="FG172" s="61"/>
      <c r="FH172" s="61"/>
      <c r="FI172" s="61"/>
      <c r="FJ172" s="61"/>
      <c r="FK172" s="61"/>
      <c r="FL172" s="61"/>
      <c r="FM172" s="61"/>
      <c r="FN172" s="61"/>
      <c r="FO172" s="61"/>
      <c r="FP172" s="61"/>
      <c r="FQ172" s="61"/>
      <c r="FR172" s="61"/>
      <c r="FS172" s="61"/>
      <c r="FT172" s="61"/>
      <c r="FU172" s="61"/>
      <c r="FV172" s="61"/>
      <c r="FW172" s="61"/>
      <c r="FX172" s="61"/>
      <c r="FY172" s="61"/>
      <c r="FZ172" s="61"/>
      <c r="GA172" s="61"/>
      <c r="GB172" s="61"/>
      <c r="GC172" s="61"/>
      <c r="GD172" s="61"/>
      <c r="GE172" s="61"/>
      <c r="GF172" s="61"/>
      <c r="GG172" s="61"/>
      <c r="GH172" s="61"/>
      <c r="GI172" s="61"/>
      <c r="GJ172" s="61"/>
      <c r="GK172" s="61"/>
      <c r="GL172" s="61"/>
      <c r="GM172" s="61"/>
      <c r="GN172" s="61"/>
      <c r="GO172" s="61"/>
      <c r="GP172" s="61"/>
      <c r="GQ172" s="61"/>
      <c r="GR172" s="61"/>
      <c r="GS172" s="61"/>
      <c r="GT172" s="61"/>
      <c r="GU172" s="61"/>
      <c r="GV172" s="61"/>
      <c r="GW172" s="61"/>
      <c r="GX172" s="61"/>
      <c r="GY172" s="61"/>
      <c r="GZ172" s="61"/>
      <c r="HA172" s="61"/>
      <c r="HB172" s="61"/>
      <c r="HC172" s="61"/>
      <c r="HD172" s="61"/>
      <c r="HE172" s="61"/>
      <c r="HF172" s="61"/>
      <c r="HG172" s="61"/>
      <c r="HH172" s="61"/>
      <c r="HI172" s="61"/>
      <c r="HJ172" s="61"/>
      <c r="HK172" s="61"/>
      <c r="HL172" s="61"/>
      <c r="HM172" s="61"/>
      <c r="HN172" s="61"/>
      <c r="HO172" s="61"/>
      <c r="HP172" s="61"/>
      <c r="HQ172" s="61"/>
      <c r="HR172" s="61"/>
      <c r="HS172" s="61"/>
      <c r="HT172" s="61"/>
      <c r="HU172" s="61"/>
      <c r="HV172" s="61"/>
      <c r="HW172" s="61"/>
      <c r="HX172" s="61"/>
      <c r="HY172" s="61"/>
      <c r="HZ172" s="61"/>
      <c r="IA172" s="61"/>
      <c r="IB172" s="61"/>
      <c r="IC172" s="61"/>
      <c r="ID172" s="61"/>
      <c r="IE172" s="61"/>
      <c r="IF172" s="61"/>
      <c r="IG172" s="61"/>
      <c r="IH172" s="61"/>
      <c r="II172" s="61"/>
      <c r="IJ172" s="61"/>
    </row>
    <row r="173" spans="1:250" ht="16.5" customHeight="1">
      <c r="A173" s="64"/>
      <c r="B173" s="68" t="s">
        <v>361</v>
      </c>
      <c r="C173" s="118"/>
      <c r="D173" s="60"/>
      <c r="E173" s="60"/>
      <c r="F173" s="60"/>
      <c r="G173" s="67"/>
      <c r="H173" s="67"/>
      <c r="IJ173" s="61"/>
    </row>
    <row r="174" spans="1:250">
      <c r="A174" s="64" t="s">
        <v>410</v>
      </c>
      <c r="B174" s="68" t="s">
        <v>411</v>
      </c>
      <c r="C174" s="120">
        <f t="shared" ref="C174:H174" si="61">C175+C176</f>
        <v>0</v>
      </c>
      <c r="D174" s="120">
        <f t="shared" si="61"/>
        <v>2331000</v>
      </c>
      <c r="E174" s="120">
        <f t="shared" si="61"/>
        <v>2331000</v>
      </c>
      <c r="F174" s="120">
        <f t="shared" si="61"/>
        <v>2331000</v>
      </c>
      <c r="G174" s="120">
        <f t="shared" si="61"/>
        <v>1821000</v>
      </c>
      <c r="H174" s="120">
        <f t="shared" si="61"/>
        <v>550000</v>
      </c>
      <c r="IJ174" s="61"/>
    </row>
    <row r="175" spans="1:250">
      <c r="A175" s="64"/>
      <c r="B175" s="68" t="s">
        <v>368</v>
      </c>
      <c r="C175" s="120"/>
      <c r="D175" s="60">
        <v>2331000</v>
      </c>
      <c r="E175" s="60">
        <v>2331000</v>
      </c>
      <c r="F175" s="60">
        <v>2331000</v>
      </c>
      <c r="G175" s="74">
        <v>1821000</v>
      </c>
      <c r="H175" s="74">
        <v>550000</v>
      </c>
      <c r="IJ175" s="61"/>
    </row>
    <row r="176" spans="1:250" ht="60">
      <c r="A176" s="64"/>
      <c r="B176" s="68" t="s">
        <v>370</v>
      </c>
      <c r="C176" s="120"/>
      <c r="D176" s="60"/>
      <c r="E176" s="60"/>
      <c r="F176" s="60"/>
      <c r="G176" s="74"/>
      <c r="H176" s="74"/>
      <c r="IJ176" s="61"/>
    </row>
    <row r="177" spans="1:244">
      <c r="A177" s="64"/>
      <c r="B177" s="68" t="s">
        <v>361</v>
      </c>
      <c r="C177" s="120"/>
      <c r="D177" s="60"/>
      <c r="E177" s="60"/>
      <c r="F177" s="60"/>
      <c r="G177" s="74">
        <v>-192</v>
      </c>
      <c r="H177" s="74">
        <v>-192</v>
      </c>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c r="FD177" s="61"/>
      <c r="FE177" s="61"/>
      <c r="FF177" s="61"/>
      <c r="FG177" s="61"/>
      <c r="FH177" s="61"/>
      <c r="FI177" s="61"/>
      <c r="FJ177" s="61"/>
      <c r="FK177" s="61"/>
      <c r="FL177" s="61"/>
      <c r="FM177" s="61"/>
      <c r="FN177" s="61"/>
      <c r="FO177" s="61"/>
      <c r="FP177" s="61"/>
      <c r="FQ177" s="61"/>
      <c r="FR177" s="61"/>
      <c r="FS177" s="61"/>
      <c r="FT177" s="61"/>
      <c r="FU177" s="61"/>
      <c r="FV177" s="61"/>
      <c r="FW177" s="61"/>
      <c r="FX177" s="61"/>
      <c r="FY177" s="61"/>
      <c r="FZ177" s="61"/>
      <c r="GA177" s="61"/>
      <c r="GB177" s="61"/>
      <c r="GC177" s="61"/>
      <c r="GD177" s="61"/>
      <c r="GE177" s="61"/>
      <c r="GF177" s="61"/>
      <c r="GG177" s="61"/>
      <c r="GH177" s="61"/>
      <c r="GI177" s="61"/>
      <c r="GJ177" s="61"/>
      <c r="GK177" s="61"/>
      <c r="GL177" s="61"/>
      <c r="GM177" s="61"/>
      <c r="GN177" s="61"/>
      <c r="GO177" s="61"/>
      <c r="GP177" s="61"/>
      <c r="GQ177" s="61"/>
      <c r="GR177" s="61"/>
      <c r="GS177" s="61"/>
      <c r="GT177" s="61"/>
      <c r="GU177" s="61"/>
      <c r="GV177" s="61"/>
      <c r="GW177" s="61"/>
      <c r="GX177" s="61"/>
      <c r="GY177" s="61"/>
      <c r="GZ177" s="61"/>
      <c r="HA177" s="61"/>
      <c r="HB177" s="61"/>
      <c r="HC177" s="61"/>
      <c r="HD177" s="61"/>
      <c r="HE177" s="61"/>
      <c r="HF177" s="61"/>
      <c r="HG177" s="61"/>
      <c r="HH177" s="61"/>
      <c r="HI177" s="61"/>
      <c r="HJ177" s="61"/>
      <c r="HK177" s="61"/>
      <c r="HL177" s="61"/>
      <c r="HM177" s="61"/>
      <c r="HN177" s="61"/>
      <c r="HO177" s="61"/>
      <c r="HP177" s="61"/>
      <c r="HQ177" s="61"/>
      <c r="HR177" s="61"/>
      <c r="HS177" s="61"/>
      <c r="HT177" s="61"/>
      <c r="HU177" s="61"/>
      <c r="HV177" s="61"/>
      <c r="HW177" s="61"/>
      <c r="HX177" s="61"/>
      <c r="HY177" s="61"/>
      <c r="HZ177" s="61"/>
      <c r="IA177" s="61"/>
      <c r="IB177" s="61"/>
      <c r="IC177" s="61"/>
      <c r="ID177" s="61"/>
      <c r="IE177" s="61"/>
      <c r="IF177" s="61"/>
      <c r="IG177" s="61"/>
      <c r="IH177" s="61"/>
      <c r="II177" s="61"/>
      <c r="IJ177" s="61"/>
    </row>
    <row r="178" spans="1:244">
      <c r="A178" s="64" t="s">
        <v>412</v>
      </c>
      <c r="B178" s="62" t="s">
        <v>413</v>
      </c>
      <c r="C178" s="119">
        <f>+C179+C190+C195+C200+C212</f>
        <v>0</v>
      </c>
      <c r="D178" s="119">
        <f t="shared" ref="D178:H178" si="62">+D179+D190+D195+D200+D212</f>
        <v>51482920</v>
      </c>
      <c r="E178" s="119">
        <f t="shared" si="62"/>
        <v>53145980</v>
      </c>
      <c r="F178" s="119">
        <f t="shared" si="62"/>
        <v>53145980</v>
      </c>
      <c r="G178" s="119">
        <f t="shared" si="62"/>
        <v>33357202</v>
      </c>
      <c r="H178" s="119">
        <f t="shared" si="62"/>
        <v>7914593</v>
      </c>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c r="FC178" s="61"/>
      <c r="FD178" s="61"/>
      <c r="FE178" s="61"/>
      <c r="FF178" s="61"/>
      <c r="FG178" s="61"/>
      <c r="FH178" s="61"/>
      <c r="FI178" s="61"/>
      <c r="FJ178" s="61"/>
      <c r="FK178" s="61"/>
      <c r="FL178" s="61"/>
      <c r="FM178" s="61"/>
      <c r="FN178" s="61"/>
      <c r="FO178" s="61"/>
      <c r="FP178" s="61"/>
      <c r="FQ178" s="61"/>
      <c r="FR178" s="61"/>
      <c r="FS178" s="61"/>
      <c r="FT178" s="61"/>
      <c r="FU178" s="61"/>
      <c r="FV178" s="61"/>
      <c r="FW178" s="61"/>
      <c r="FX178" s="61"/>
      <c r="FY178" s="61"/>
      <c r="FZ178" s="61"/>
      <c r="GA178" s="61"/>
      <c r="GB178" s="61"/>
      <c r="GC178" s="61"/>
      <c r="GD178" s="61"/>
      <c r="GE178" s="61"/>
      <c r="GF178" s="61"/>
      <c r="GG178" s="61"/>
      <c r="GH178" s="61"/>
      <c r="GI178" s="61"/>
      <c r="GJ178" s="61"/>
      <c r="GK178" s="61"/>
      <c r="GL178" s="61"/>
      <c r="GM178" s="61"/>
      <c r="GN178" s="61"/>
      <c r="GO178" s="61"/>
      <c r="GP178" s="61"/>
      <c r="GQ178" s="61"/>
      <c r="GR178" s="61"/>
      <c r="GS178" s="61"/>
      <c r="GT178" s="61"/>
      <c r="GU178" s="61"/>
      <c r="GV178" s="61"/>
      <c r="GW178" s="61"/>
      <c r="GX178" s="61"/>
      <c r="GY178" s="61"/>
      <c r="GZ178" s="61"/>
      <c r="HA178" s="61"/>
      <c r="HB178" s="61"/>
      <c r="HC178" s="61"/>
      <c r="HD178" s="61"/>
      <c r="HE178" s="61"/>
      <c r="HF178" s="61"/>
      <c r="HG178" s="61"/>
      <c r="HH178" s="61"/>
      <c r="HI178" s="61"/>
      <c r="HJ178" s="61"/>
      <c r="HK178" s="61"/>
      <c r="HL178" s="61"/>
      <c r="HM178" s="61"/>
      <c r="HN178" s="61"/>
      <c r="HO178" s="61"/>
      <c r="HP178" s="61"/>
      <c r="HQ178" s="61"/>
      <c r="HR178" s="61"/>
      <c r="HS178" s="61"/>
      <c r="HT178" s="61"/>
      <c r="HU178" s="61"/>
      <c r="HV178" s="61"/>
      <c r="HW178" s="61"/>
      <c r="HX178" s="61"/>
      <c r="HY178" s="61"/>
      <c r="HZ178" s="61"/>
      <c r="IA178" s="61"/>
      <c r="IB178" s="61"/>
      <c r="IC178" s="61"/>
      <c r="ID178" s="61"/>
      <c r="IE178" s="61"/>
      <c r="IF178" s="61"/>
      <c r="IG178" s="61"/>
      <c r="IH178" s="61"/>
      <c r="II178" s="61"/>
    </row>
    <row r="179" spans="1:244">
      <c r="A179" s="64" t="s">
        <v>414</v>
      </c>
      <c r="B179" s="62" t="s">
        <v>415</v>
      </c>
      <c r="C179" s="118">
        <f>+C180+C184+C185+C186+C187+C188</f>
        <v>0</v>
      </c>
      <c r="D179" s="118">
        <f t="shared" ref="D179:H179" si="63">+D180+D184+D185+D186+D187+D188</f>
        <v>29525000</v>
      </c>
      <c r="E179" s="118">
        <f t="shared" si="63"/>
        <v>29688000</v>
      </c>
      <c r="F179" s="118">
        <f t="shared" si="63"/>
        <v>29688000</v>
      </c>
      <c r="G179" s="118">
        <f t="shared" si="63"/>
        <v>17342838</v>
      </c>
      <c r="H179" s="118">
        <f t="shared" si="63"/>
        <v>3773358</v>
      </c>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c r="HH179" s="61"/>
      <c r="HI179" s="61"/>
      <c r="HJ179" s="61"/>
      <c r="HK179" s="61"/>
      <c r="HL179" s="61"/>
      <c r="HM179" s="61"/>
      <c r="HN179" s="61"/>
      <c r="HO179" s="61"/>
      <c r="HP179" s="61"/>
      <c r="HQ179" s="61"/>
      <c r="HR179" s="61"/>
      <c r="HS179" s="61"/>
      <c r="HT179" s="61"/>
      <c r="HU179" s="61"/>
      <c r="HV179" s="61"/>
      <c r="HW179" s="61"/>
      <c r="HX179" s="61"/>
      <c r="HY179" s="61"/>
      <c r="HZ179" s="61"/>
      <c r="IA179" s="61"/>
      <c r="IB179" s="61"/>
      <c r="IC179" s="61"/>
      <c r="ID179" s="61"/>
      <c r="IE179" s="61"/>
      <c r="IF179" s="61"/>
      <c r="IG179" s="61"/>
      <c r="IH179" s="61"/>
      <c r="II179" s="61"/>
    </row>
    <row r="180" spans="1:244" ht="16.5" customHeight="1">
      <c r="A180" s="64"/>
      <c r="B180" s="91" t="s">
        <v>514</v>
      </c>
      <c r="C180" s="120">
        <f>C181+C182+C183</f>
        <v>0</v>
      </c>
      <c r="D180" s="120">
        <v>24535000</v>
      </c>
      <c r="E180" s="120">
        <v>25289000</v>
      </c>
      <c r="F180" s="120">
        <v>25289000</v>
      </c>
      <c r="G180" s="120">
        <f t="shared" ref="G180:H180" si="64">G181+G182+G183</f>
        <v>16123358</v>
      </c>
      <c r="H180" s="120">
        <f t="shared" si="64"/>
        <v>3773358</v>
      </c>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c r="HH180" s="61"/>
      <c r="HI180" s="61"/>
      <c r="HJ180" s="61"/>
      <c r="HK180" s="61"/>
      <c r="HL180" s="61"/>
      <c r="HM180" s="61"/>
      <c r="HN180" s="61"/>
      <c r="HO180" s="61"/>
      <c r="HP180" s="61"/>
      <c r="HQ180" s="61"/>
      <c r="HR180" s="61"/>
      <c r="HS180" s="61"/>
      <c r="HT180" s="61"/>
      <c r="HU180" s="61"/>
      <c r="HV180" s="61"/>
      <c r="HW180" s="61"/>
      <c r="HX180" s="61"/>
      <c r="HY180" s="61"/>
      <c r="HZ180" s="61"/>
      <c r="IA180" s="61"/>
      <c r="IB180" s="61"/>
      <c r="IC180" s="61"/>
      <c r="ID180" s="61"/>
      <c r="IE180" s="61"/>
      <c r="IF180" s="61"/>
      <c r="IG180" s="61"/>
      <c r="IH180" s="61"/>
      <c r="II180" s="61"/>
      <c r="IJ180" s="61"/>
    </row>
    <row r="181" spans="1:244" ht="16.5" customHeight="1">
      <c r="A181" s="64"/>
      <c r="B181" s="117" t="s">
        <v>417</v>
      </c>
      <c r="C181" s="120"/>
      <c r="D181" s="60"/>
      <c r="E181" s="60"/>
      <c r="F181" s="60"/>
      <c r="G181" s="128">
        <f>6445512+2390678</f>
        <v>8836190</v>
      </c>
      <c r="H181" s="67">
        <v>2390678</v>
      </c>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c r="FD181" s="61"/>
      <c r="FE181" s="61"/>
      <c r="FF181" s="61"/>
      <c r="FG181" s="61"/>
      <c r="FH181" s="61"/>
      <c r="FI181" s="61"/>
      <c r="FJ181" s="61"/>
      <c r="FK181" s="61"/>
      <c r="FL181" s="61"/>
      <c r="FM181" s="61"/>
      <c r="FN181" s="61"/>
      <c r="FO181" s="61"/>
      <c r="FP181" s="61"/>
      <c r="FQ181" s="61"/>
      <c r="FR181" s="61"/>
      <c r="FS181" s="61"/>
      <c r="FT181" s="61"/>
      <c r="FU181" s="61"/>
      <c r="FV181" s="61"/>
      <c r="FW181" s="61"/>
      <c r="FX181" s="61"/>
      <c r="FY181" s="61"/>
      <c r="FZ181" s="61"/>
      <c r="GA181" s="61"/>
      <c r="GB181" s="61"/>
      <c r="GC181" s="61"/>
      <c r="GD181" s="61"/>
      <c r="GE181" s="61"/>
      <c r="GF181" s="61"/>
      <c r="GG181" s="61"/>
      <c r="GH181" s="61"/>
      <c r="GI181" s="61"/>
      <c r="GJ181" s="61"/>
      <c r="GK181" s="61"/>
      <c r="GL181" s="61"/>
      <c r="GM181" s="61"/>
      <c r="GN181" s="61"/>
      <c r="GO181" s="61"/>
      <c r="GP181" s="61"/>
      <c r="GQ181" s="61"/>
      <c r="GR181" s="61"/>
      <c r="GS181" s="61"/>
      <c r="GT181" s="61"/>
      <c r="GU181" s="61"/>
      <c r="GV181" s="61"/>
      <c r="GW181" s="61"/>
      <c r="GX181" s="61"/>
      <c r="GY181" s="61"/>
      <c r="GZ181" s="61"/>
      <c r="HA181" s="61"/>
      <c r="HB181" s="61"/>
      <c r="HC181" s="61"/>
      <c r="HD181" s="61"/>
      <c r="HE181" s="61"/>
      <c r="HF181" s="61"/>
      <c r="HG181" s="61"/>
      <c r="HH181" s="61"/>
      <c r="HI181" s="61"/>
      <c r="HJ181" s="61"/>
      <c r="HK181" s="61"/>
      <c r="HL181" s="61"/>
      <c r="HM181" s="61"/>
      <c r="HN181" s="61"/>
      <c r="HO181" s="61"/>
      <c r="HP181" s="61"/>
      <c r="HQ181" s="61"/>
      <c r="HR181" s="61"/>
      <c r="HS181" s="61"/>
      <c r="HT181" s="61"/>
      <c r="HU181" s="61"/>
      <c r="HV181" s="61"/>
      <c r="HW181" s="61"/>
      <c r="HX181" s="61"/>
      <c r="HY181" s="61"/>
      <c r="HZ181" s="61"/>
      <c r="IA181" s="61"/>
      <c r="IB181" s="61"/>
      <c r="IC181" s="61"/>
      <c r="ID181" s="61"/>
      <c r="IE181" s="61"/>
      <c r="IF181" s="61"/>
      <c r="IG181" s="61"/>
      <c r="IH181" s="61"/>
      <c r="II181" s="61"/>
      <c r="IJ181" s="61"/>
    </row>
    <row r="182" spans="1:244">
      <c r="A182" s="64"/>
      <c r="B182" s="117" t="s">
        <v>418</v>
      </c>
      <c r="C182" s="120"/>
      <c r="D182" s="60"/>
      <c r="E182" s="60"/>
      <c r="F182" s="60"/>
      <c r="G182" s="128">
        <f>5904488+1382680</f>
        <v>7287168</v>
      </c>
      <c r="H182" s="67">
        <v>1382680</v>
      </c>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c r="FC182" s="61"/>
      <c r="FD182" s="61"/>
      <c r="FE182" s="61"/>
      <c r="FF182" s="61"/>
      <c r="FG182" s="61"/>
      <c r="FH182" s="61"/>
      <c r="FI182" s="61"/>
      <c r="FJ182" s="61"/>
      <c r="FK182" s="61"/>
      <c r="FL182" s="61"/>
      <c r="FM182" s="61"/>
      <c r="FN182" s="61"/>
      <c r="FO182" s="61"/>
      <c r="FP182" s="61"/>
      <c r="FQ182" s="61"/>
      <c r="FR182" s="61"/>
      <c r="FS182" s="61"/>
      <c r="FT182" s="61"/>
      <c r="FU182" s="61"/>
      <c r="FV182" s="61"/>
      <c r="FW182" s="61"/>
      <c r="FX182" s="61"/>
      <c r="FY182" s="61"/>
      <c r="FZ182" s="61"/>
      <c r="GA182" s="61"/>
      <c r="GB182" s="61"/>
      <c r="GC182" s="61"/>
      <c r="GD182" s="61"/>
      <c r="GE182" s="61"/>
      <c r="GF182" s="61"/>
      <c r="GG182" s="61"/>
      <c r="GH182" s="61"/>
      <c r="GI182" s="61"/>
      <c r="GJ182" s="61"/>
      <c r="GK182" s="61"/>
      <c r="GL182" s="61"/>
      <c r="GM182" s="61"/>
      <c r="GN182" s="61"/>
      <c r="GO182" s="61"/>
      <c r="GP182" s="61"/>
      <c r="GQ182" s="61"/>
      <c r="GR182" s="61"/>
      <c r="GS182" s="61"/>
      <c r="GT182" s="61"/>
      <c r="GU182" s="61"/>
      <c r="GV182" s="61"/>
      <c r="GW182" s="61"/>
      <c r="GX182" s="61"/>
      <c r="GY182" s="61"/>
      <c r="GZ182" s="61"/>
      <c r="HA182" s="61"/>
      <c r="HB182" s="61"/>
      <c r="HC182" s="61"/>
      <c r="HD182" s="61"/>
      <c r="HE182" s="61"/>
      <c r="HF182" s="61"/>
      <c r="HG182" s="61"/>
      <c r="HH182" s="61"/>
      <c r="HI182" s="61"/>
      <c r="HJ182" s="61"/>
      <c r="HK182" s="61"/>
      <c r="HL182" s="61"/>
      <c r="HM182" s="61"/>
      <c r="HN182" s="61"/>
      <c r="HO182" s="61"/>
      <c r="HP182" s="61"/>
      <c r="HQ182" s="61"/>
      <c r="HR182" s="61"/>
      <c r="HS182" s="61"/>
      <c r="HT182" s="61"/>
      <c r="HU182" s="61"/>
      <c r="HV182" s="61"/>
      <c r="HW182" s="61"/>
      <c r="HX182" s="61"/>
      <c r="HY182" s="61"/>
      <c r="HZ182" s="61"/>
      <c r="IA182" s="61"/>
      <c r="IB182" s="61"/>
      <c r="IC182" s="61"/>
      <c r="ID182" s="61"/>
      <c r="IE182" s="61"/>
      <c r="IF182" s="61"/>
      <c r="IG182" s="61"/>
      <c r="IH182" s="61"/>
      <c r="II182" s="61"/>
      <c r="IJ182" s="61"/>
    </row>
    <row r="183" spans="1:244">
      <c r="A183" s="64"/>
      <c r="B183" s="117" t="s">
        <v>513</v>
      </c>
      <c r="C183" s="120"/>
      <c r="D183" s="60"/>
      <c r="E183" s="60"/>
      <c r="F183" s="60"/>
      <c r="G183" s="67">
        <v>0</v>
      </c>
      <c r="H183" s="67">
        <v>0</v>
      </c>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c r="FC183" s="61"/>
      <c r="FD183" s="61"/>
      <c r="FE183" s="61"/>
      <c r="FF183" s="61"/>
      <c r="FG183" s="61"/>
      <c r="FH183" s="61"/>
      <c r="FI183" s="61"/>
      <c r="FJ183" s="61"/>
      <c r="FK183" s="61"/>
      <c r="FL183" s="61"/>
      <c r="FM183" s="61"/>
      <c r="FN183" s="61"/>
      <c r="FO183" s="61"/>
      <c r="FP183" s="61"/>
      <c r="FQ183" s="61"/>
      <c r="FR183" s="61"/>
      <c r="FS183" s="61"/>
      <c r="FT183" s="61"/>
      <c r="FU183" s="61"/>
      <c r="FV183" s="61"/>
      <c r="FW183" s="61"/>
      <c r="FX183" s="61"/>
      <c r="FY183" s="61"/>
      <c r="FZ183" s="61"/>
      <c r="GA183" s="61"/>
      <c r="GB183" s="61"/>
      <c r="GC183" s="61"/>
      <c r="GD183" s="61"/>
      <c r="GE183" s="61"/>
      <c r="GF183" s="61"/>
      <c r="GG183" s="61"/>
      <c r="GH183" s="61"/>
      <c r="GI183" s="61"/>
      <c r="GJ183" s="61"/>
      <c r="GK183" s="61"/>
      <c r="GL183" s="61"/>
      <c r="GM183" s="61"/>
      <c r="GN183" s="61"/>
      <c r="GO183" s="61"/>
      <c r="GP183" s="61"/>
      <c r="GQ183" s="61"/>
      <c r="GR183" s="61"/>
      <c r="GS183" s="61"/>
      <c r="GT183" s="61"/>
      <c r="GU183" s="61"/>
      <c r="GV183" s="61"/>
      <c r="GW183" s="61"/>
      <c r="GX183" s="61"/>
      <c r="GY183" s="61"/>
      <c r="GZ183" s="61"/>
      <c r="HA183" s="61"/>
      <c r="HB183" s="61"/>
      <c r="HC183" s="61"/>
      <c r="HD183" s="61"/>
      <c r="HE183" s="61"/>
      <c r="HF183" s="61"/>
      <c r="HG183" s="61"/>
      <c r="HH183" s="61"/>
      <c r="HI183" s="61"/>
      <c r="HJ183" s="61"/>
      <c r="HK183" s="61"/>
      <c r="HL183" s="61"/>
      <c r="HM183" s="61"/>
      <c r="HN183" s="61"/>
      <c r="HO183" s="61"/>
      <c r="HP183" s="61"/>
      <c r="HQ183" s="61"/>
      <c r="HR183" s="61"/>
      <c r="HS183" s="61"/>
      <c r="HT183" s="61"/>
      <c r="HU183" s="61"/>
      <c r="HV183" s="61"/>
      <c r="HW183" s="61"/>
      <c r="HX183" s="61"/>
      <c r="HY183" s="61"/>
      <c r="HZ183" s="61"/>
      <c r="IA183" s="61"/>
      <c r="IB183" s="61"/>
      <c r="IC183" s="61"/>
      <c r="ID183" s="61"/>
      <c r="IE183" s="61"/>
      <c r="IF183" s="61"/>
      <c r="IG183" s="61"/>
      <c r="IH183" s="61"/>
      <c r="II183" s="61"/>
      <c r="IJ183" s="61"/>
    </row>
    <row r="184" spans="1:244">
      <c r="A184" s="58"/>
      <c r="B184" s="91" t="s">
        <v>419</v>
      </c>
      <c r="C184" s="120"/>
      <c r="D184" s="60">
        <v>3878000</v>
      </c>
      <c r="E184" s="60">
        <v>3878000</v>
      </c>
      <c r="F184" s="60">
        <v>3878000</v>
      </c>
      <c r="G184" s="92">
        <v>1073896</v>
      </c>
      <c r="H184" s="92">
        <v>0</v>
      </c>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c r="FD184" s="61"/>
      <c r="FE184" s="61"/>
      <c r="FF184" s="61"/>
      <c r="FG184" s="61"/>
      <c r="FH184" s="61"/>
      <c r="FI184" s="61"/>
      <c r="FJ184" s="61"/>
      <c r="FK184" s="61"/>
      <c r="FL184" s="61"/>
      <c r="FM184" s="61"/>
      <c r="FN184" s="61"/>
      <c r="FO184" s="61"/>
      <c r="FP184" s="61"/>
      <c r="FQ184" s="61"/>
      <c r="FR184" s="61"/>
      <c r="FS184" s="61"/>
      <c r="FT184" s="61"/>
      <c r="FU184" s="61"/>
      <c r="FV184" s="61"/>
      <c r="FW184" s="61"/>
      <c r="FX184" s="61"/>
      <c r="FY184" s="61"/>
      <c r="FZ184" s="61"/>
      <c r="GA184" s="61"/>
      <c r="GB184" s="61"/>
      <c r="GC184" s="61"/>
      <c r="GD184" s="61"/>
      <c r="GE184" s="61"/>
      <c r="GF184" s="61"/>
      <c r="GG184" s="61"/>
      <c r="GH184" s="61"/>
      <c r="GI184" s="61"/>
      <c r="GJ184" s="61"/>
      <c r="GK184" s="61"/>
      <c r="GL184" s="61"/>
      <c r="GM184" s="61"/>
      <c r="GN184" s="61"/>
      <c r="GO184" s="61"/>
      <c r="GP184" s="61"/>
      <c r="GQ184" s="61"/>
      <c r="GR184" s="61"/>
      <c r="GS184" s="61"/>
      <c r="GT184" s="61"/>
      <c r="GU184" s="61"/>
      <c r="GV184" s="61"/>
      <c r="GW184" s="61"/>
      <c r="GX184" s="61"/>
      <c r="GY184" s="61"/>
      <c r="GZ184" s="61"/>
      <c r="HA184" s="61"/>
      <c r="HB184" s="61"/>
      <c r="HC184" s="61"/>
      <c r="HD184" s="61"/>
      <c r="HE184" s="61"/>
      <c r="HF184" s="61"/>
      <c r="HG184" s="61"/>
      <c r="HH184" s="61"/>
      <c r="HI184" s="61"/>
      <c r="HJ184" s="61"/>
      <c r="HK184" s="61"/>
      <c r="HL184" s="61"/>
      <c r="HM184" s="61"/>
      <c r="HN184" s="61"/>
      <c r="HO184" s="61"/>
      <c r="HP184" s="61"/>
      <c r="HQ184" s="61"/>
      <c r="HR184" s="61"/>
      <c r="HS184" s="61"/>
      <c r="HT184" s="61"/>
      <c r="HU184" s="61"/>
      <c r="HV184" s="61"/>
      <c r="HW184" s="61"/>
      <c r="HX184" s="61"/>
      <c r="HY184" s="61"/>
      <c r="HZ184" s="61"/>
      <c r="IA184" s="61"/>
      <c r="IB184" s="61"/>
      <c r="IC184" s="61"/>
      <c r="ID184" s="61"/>
      <c r="IE184" s="61"/>
      <c r="IF184" s="61"/>
      <c r="IG184" s="61"/>
      <c r="IH184" s="61"/>
      <c r="II184" s="61"/>
      <c r="IJ184" s="61"/>
    </row>
    <row r="185" spans="1:244" ht="30">
      <c r="A185" s="58"/>
      <c r="B185" s="91" t="s">
        <v>420</v>
      </c>
      <c r="C185" s="120"/>
      <c r="D185" s="60">
        <v>200000</v>
      </c>
      <c r="E185" s="60">
        <v>200000</v>
      </c>
      <c r="F185" s="60">
        <v>200000</v>
      </c>
      <c r="G185" s="92">
        <v>7884</v>
      </c>
      <c r="H185" s="92">
        <v>0</v>
      </c>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c r="FC185" s="61"/>
      <c r="FD185" s="61"/>
      <c r="FE185" s="61"/>
      <c r="FF185" s="61"/>
      <c r="FG185" s="61"/>
      <c r="FH185" s="61"/>
      <c r="FI185" s="61"/>
      <c r="FJ185" s="61"/>
      <c r="FK185" s="61"/>
      <c r="FL185" s="61"/>
      <c r="FM185" s="61"/>
      <c r="FN185" s="61"/>
      <c r="FO185" s="61"/>
      <c r="FP185" s="61"/>
      <c r="FQ185" s="61"/>
      <c r="FR185" s="61"/>
      <c r="FS185" s="61"/>
      <c r="FT185" s="61"/>
      <c r="FU185" s="61"/>
      <c r="FV185" s="61"/>
      <c r="FW185" s="61"/>
      <c r="FX185" s="61"/>
      <c r="FY185" s="61"/>
      <c r="FZ185" s="61"/>
      <c r="GA185" s="61"/>
      <c r="GB185" s="61"/>
      <c r="GC185" s="61"/>
      <c r="GD185" s="61"/>
      <c r="GE185" s="61"/>
      <c r="GF185" s="61"/>
      <c r="GG185" s="61"/>
      <c r="GH185" s="61"/>
      <c r="GI185" s="61"/>
      <c r="GJ185" s="61"/>
      <c r="GK185" s="61"/>
      <c r="GL185" s="61"/>
      <c r="GM185" s="61"/>
      <c r="GN185" s="61"/>
      <c r="GO185" s="61"/>
      <c r="GP185" s="61"/>
      <c r="GQ185" s="61"/>
      <c r="GR185" s="61"/>
      <c r="GS185" s="61"/>
      <c r="GT185" s="61"/>
      <c r="GU185" s="61"/>
      <c r="GV185" s="61"/>
      <c r="GW185" s="61"/>
      <c r="GX185" s="61"/>
      <c r="GY185" s="61"/>
      <c r="GZ185" s="61"/>
      <c r="HA185" s="61"/>
      <c r="HB185" s="61"/>
      <c r="HC185" s="61"/>
      <c r="HD185" s="61"/>
      <c r="HE185" s="61"/>
      <c r="HF185" s="61"/>
      <c r="HG185" s="61"/>
      <c r="HH185" s="61"/>
      <c r="HI185" s="61"/>
      <c r="HJ185" s="61"/>
      <c r="HK185" s="61"/>
      <c r="HL185" s="61"/>
      <c r="HM185" s="61"/>
      <c r="HN185" s="61"/>
      <c r="HO185" s="61"/>
      <c r="HP185" s="61"/>
      <c r="HQ185" s="61"/>
      <c r="HR185" s="61"/>
      <c r="HS185" s="61"/>
      <c r="HT185" s="61"/>
      <c r="HU185" s="61"/>
      <c r="HV185" s="61"/>
      <c r="HW185" s="61"/>
      <c r="HX185" s="61"/>
      <c r="HY185" s="61"/>
      <c r="HZ185" s="61"/>
      <c r="IA185" s="61"/>
      <c r="IB185" s="61"/>
      <c r="IC185" s="61"/>
      <c r="ID185" s="61"/>
      <c r="IE185" s="61"/>
      <c r="IF185" s="61"/>
      <c r="IG185" s="61"/>
      <c r="IH185" s="61"/>
      <c r="II185" s="61"/>
      <c r="IJ185" s="61"/>
    </row>
    <row r="186" spans="1:244" ht="45">
      <c r="A186" s="58"/>
      <c r="B186" s="91" t="s">
        <v>421</v>
      </c>
      <c r="C186" s="120"/>
      <c r="D186" s="60">
        <v>321000</v>
      </c>
      <c r="E186" s="60">
        <v>321000</v>
      </c>
      <c r="F186" s="60">
        <v>321000</v>
      </c>
      <c r="G186" s="92">
        <v>137700</v>
      </c>
      <c r="H186" s="92">
        <v>0</v>
      </c>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c r="FD186" s="61"/>
      <c r="FE186" s="61"/>
      <c r="FF186" s="61"/>
      <c r="FG186" s="61"/>
      <c r="FH186" s="61"/>
      <c r="FI186" s="61"/>
      <c r="FJ186" s="61"/>
      <c r="FK186" s="61"/>
      <c r="FL186" s="61"/>
      <c r="FM186" s="61"/>
      <c r="FN186" s="61"/>
      <c r="FO186" s="61"/>
      <c r="FP186" s="61"/>
      <c r="FQ186" s="61"/>
      <c r="FR186" s="61"/>
      <c r="FS186" s="61"/>
      <c r="FT186" s="61"/>
      <c r="FU186" s="61"/>
      <c r="FV186" s="61"/>
      <c r="FW186" s="61"/>
      <c r="FX186" s="61"/>
      <c r="FY186" s="61"/>
      <c r="FZ186" s="61"/>
      <c r="GA186" s="61"/>
      <c r="GB186" s="61"/>
      <c r="GC186" s="61"/>
      <c r="GD186" s="61"/>
      <c r="GE186" s="61"/>
      <c r="GF186" s="61"/>
      <c r="GG186" s="61"/>
      <c r="GH186" s="61"/>
      <c r="GI186" s="61"/>
      <c r="GJ186" s="61"/>
      <c r="GK186" s="61"/>
      <c r="GL186" s="61"/>
      <c r="GM186" s="61"/>
      <c r="GN186" s="61"/>
      <c r="GO186" s="61"/>
      <c r="GP186" s="61"/>
      <c r="GQ186" s="61"/>
      <c r="GR186" s="61"/>
      <c r="GS186" s="61"/>
      <c r="GT186" s="61"/>
      <c r="GU186" s="61"/>
      <c r="GV186" s="61"/>
      <c r="GW186" s="61"/>
      <c r="GX186" s="61"/>
      <c r="GY186" s="61"/>
      <c r="GZ186" s="61"/>
      <c r="HA186" s="61"/>
      <c r="HB186" s="61"/>
      <c r="HC186" s="61"/>
      <c r="HD186" s="61"/>
      <c r="HE186" s="61"/>
      <c r="HF186" s="61"/>
      <c r="HG186" s="61"/>
      <c r="HH186" s="61"/>
      <c r="HI186" s="61"/>
      <c r="HJ186" s="61"/>
      <c r="HK186" s="61"/>
      <c r="HL186" s="61"/>
      <c r="HM186" s="61"/>
      <c r="HN186" s="61"/>
      <c r="HO186" s="61"/>
      <c r="HP186" s="61"/>
      <c r="HQ186" s="61"/>
      <c r="HR186" s="61"/>
      <c r="HS186" s="61"/>
      <c r="HT186" s="61"/>
      <c r="HU186" s="61"/>
      <c r="HV186" s="61"/>
      <c r="HW186" s="61"/>
      <c r="HX186" s="61"/>
      <c r="HY186" s="61"/>
      <c r="HZ186" s="61"/>
      <c r="IA186" s="61"/>
      <c r="IB186" s="61"/>
      <c r="IC186" s="61"/>
      <c r="ID186" s="61"/>
      <c r="IE186" s="61"/>
      <c r="IF186" s="61"/>
      <c r="IG186" s="61"/>
      <c r="IH186" s="61"/>
      <c r="II186" s="61"/>
      <c r="IJ186" s="61"/>
    </row>
    <row r="187" spans="1:244" ht="60">
      <c r="A187" s="58"/>
      <c r="B187" s="91" t="s">
        <v>370</v>
      </c>
      <c r="C187" s="120"/>
      <c r="D187" s="60"/>
      <c r="E187" s="60"/>
      <c r="F187" s="60"/>
      <c r="G187" s="92"/>
      <c r="H187" s="92"/>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c r="FD187" s="61"/>
      <c r="FE187" s="61"/>
      <c r="FF187" s="61"/>
      <c r="FG187" s="61"/>
      <c r="FH187" s="61"/>
      <c r="FI187" s="61"/>
      <c r="FJ187" s="61"/>
      <c r="FK187" s="61"/>
      <c r="FL187" s="61"/>
      <c r="FM187" s="61"/>
      <c r="FN187" s="61"/>
      <c r="FO187" s="61"/>
      <c r="FP187" s="61"/>
      <c r="FQ187" s="61"/>
      <c r="FR187" s="61"/>
      <c r="FS187" s="61"/>
      <c r="FT187" s="61"/>
      <c r="FU187" s="61"/>
      <c r="FV187" s="61"/>
      <c r="FW187" s="61"/>
      <c r="FX187" s="61"/>
      <c r="FY187" s="61"/>
      <c r="FZ187" s="61"/>
      <c r="GA187" s="61"/>
      <c r="GB187" s="61"/>
      <c r="GC187" s="61"/>
      <c r="GD187" s="61"/>
      <c r="GE187" s="61"/>
      <c r="GF187" s="61"/>
      <c r="GG187" s="61"/>
      <c r="GH187" s="61"/>
      <c r="GI187" s="61"/>
      <c r="GJ187" s="61"/>
      <c r="GK187" s="61"/>
      <c r="GL187" s="61"/>
      <c r="GM187" s="61"/>
      <c r="GN187" s="61"/>
      <c r="GO187" s="61"/>
      <c r="GP187" s="61"/>
      <c r="GQ187" s="61"/>
      <c r="GR187" s="61"/>
      <c r="GS187" s="61"/>
      <c r="GT187" s="61"/>
      <c r="GU187" s="61"/>
      <c r="GV187" s="61"/>
      <c r="GW187" s="61"/>
      <c r="GX187" s="61"/>
      <c r="GY187" s="61"/>
      <c r="GZ187" s="61"/>
      <c r="HA187" s="61"/>
      <c r="HB187" s="61"/>
      <c r="HC187" s="61"/>
      <c r="HD187" s="61"/>
      <c r="HE187" s="61"/>
      <c r="HF187" s="61"/>
      <c r="HG187" s="61"/>
      <c r="HH187" s="61"/>
      <c r="HI187" s="61"/>
      <c r="HJ187" s="61"/>
      <c r="HK187" s="61"/>
      <c r="HL187" s="61"/>
      <c r="HM187" s="61"/>
      <c r="HN187" s="61"/>
      <c r="HO187" s="61"/>
      <c r="HP187" s="61"/>
      <c r="HQ187" s="61"/>
      <c r="HR187" s="61"/>
      <c r="HS187" s="61"/>
      <c r="HT187" s="61"/>
      <c r="HU187" s="61"/>
      <c r="HV187" s="61"/>
      <c r="HW187" s="61"/>
      <c r="HX187" s="61"/>
      <c r="HY187" s="61"/>
      <c r="HZ187" s="61"/>
      <c r="IA187" s="61"/>
      <c r="IB187" s="61"/>
      <c r="IC187" s="61"/>
      <c r="ID187" s="61"/>
      <c r="IE187" s="61"/>
      <c r="IF187" s="61"/>
      <c r="IG187" s="61"/>
      <c r="IH187" s="61"/>
      <c r="II187" s="61"/>
      <c r="IJ187" s="61"/>
    </row>
    <row r="188" spans="1:244" ht="45">
      <c r="A188" s="58"/>
      <c r="B188" s="91" t="s">
        <v>509</v>
      </c>
      <c r="C188" s="120"/>
      <c r="D188" s="60">
        <v>591000</v>
      </c>
      <c r="E188" s="60"/>
      <c r="F188" s="60"/>
      <c r="G188" s="92"/>
      <c r="H188" s="92"/>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c r="FD188" s="61"/>
      <c r="FE188" s="61"/>
      <c r="FF188" s="61"/>
      <c r="FG188" s="61"/>
      <c r="FH188" s="61"/>
      <c r="FI188" s="61"/>
      <c r="FJ188" s="61"/>
      <c r="FK188" s="61"/>
      <c r="FL188" s="61"/>
      <c r="FM188" s="61"/>
      <c r="FN188" s="61"/>
      <c r="FO188" s="61"/>
      <c r="FP188" s="61"/>
      <c r="FQ188" s="61"/>
      <c r="FR188" s="61"/>
      <c r="FS188" s="61"/>
      <c r="FT188" s="61"/>
      <c r="FU188" s="61"/>
      <c r="FV188" s="61"/>
      <c r="FW188" s="61"/>
      <c r="FX188" s="61"/>
      <c r="FY188" s="61"/>
      <c r="FZ188" s="61"/>
      <c r="GA188" s="61"/>
      <c r="GB188" s="61"/>
      <c r="GC188" s="61"/>
      <c r="GD188" s="61"/>
      <c r="GE188" s="61"/>
      <c r="GF188" s="61"/>
      <c r="GG188" s="61"/>
      <c r="GH188" s="61"/>
      <c r="GI188" s="61"/>
      <c r="GJ188" s="61"/>
      <c r="GK188" s="61"/>
      <c r="GL188" s="61"/>
      <c r="GM188" s="61"/>
      <c r="GN188" s="61"/>
      <c r="GO188" s="61"/>
      <c r="GP188" s="61"/>
      <c r="GQ188" s="61"/>
      <c r="GR188" s="61"/>
      <c r="GS188" s="61"/>
      <c r="GT188" s="61"/>
      <c r="GU188" s="61"/>
      <c r="GV188" s="61"/>
      <c r="GW188" s="61"/>
      <c r="GX188" s="61"/>
      <c r="GY188" s="61"/>
      <c r="GZ188" s="61"/>
      <c r="HA188" s="61"/>
      <c r="HB188" s="61"/>
      <c r="HC188" s="61"/>
      <c r="HD188" s="61"/>
      <c r="HE188" s="61"/>
      <c r="HF188" s="61"/>
      <c r="HG188" s="61"/>
      <c r="HH188" s="61"/>
      <c r="HI188" s="61"/>
      <c r="HJ188" s="61"/>
      <c r="HK188" s="61"/>
      <c r="HL188" s="61"/>
      <c r="HM188" s="61"/>
      <c r="HN188" s="61"/>
      <c r="HO188" s="61"/>
      <c r="HP188" s="61"/>
      <c r="HQ188" s="61"/>
      <c r="HR188" s="61"/>
      <c r="HS188" s="61"/>
      <c r="HT188" s="61"/>
      <c r="HU188" s="61"/>
      <c r="HV188" s="61"/>
      <c r="HW188" s="61"/>
      <c r="HX188" s="61"/>
      <c r="HY188" s="61"/>
      <c r="HZ188" s="61"/>
      <c r="IA188" s="61"/>
      <c r="IB188" s="61"/>
      <c r="IC188" s="61"/>
      <c r="ID188" s="61"/>
      <c r="IE188" s="61"/>
      <c r="IF188" s="61"/>
      <c r="IG188" s="61"/>
      <c r="IH188" s="61"/>
      <c r="II188" s="61"/>
      <c r="IJ188" s="61"/>
    </row>
    <row r="189" spans="1:244">
      <c r="A189" s="58"/>
      <c r="B189" s="68" t="s">
        <v>361</v>
      </c>
      <c r="C189" s="120"/>
      <c r="D189" s="60"/>
      <c r="E189" s="60"/>
      <c r="F189" s="60"/>
      <c r="G189" s="92">
        <v>-2020</v>
      </c>
      <c r="H189" s="92">
        <v>-238</v>
      </c>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c r="FD189" s="61"/>
      <c r="FE189" s="61"/>
      <c r="FF189" s="61"/>
      <c r="FG189" s="61"/>
      <c r="FH189" s="61"/>
      <c r="FI189" s="61"/>
      <c r="FJ189" s="61"/>
      <c r="FK189" s="61"/>
      <c r="FL189" s="61"/>
      <c r="FM189" s="61"/>
      <c r="FN189" s="61"/>
      <c r="FO189" s="61"/>
      <c r="FP189" s="61"/>
      <c r="FQ189" s="61"/>
      <c r="FR189" s="61"/>
      <c r="FS189" s="61"/>
      <c r="FT189" s="61"/>
      <c r="FU189" s="61"/>
      <c r="FV189" s="61"/>
      <c r="FW189" s="61"/>
      <c r="FX189" s="61"/>
      <c r="FY189" s="61"/>
      <c r="FZ189" s="61"/>
      <c r="GA189" s="61"/>
      <c r="GB189" s="61"/>
      <c r="GC189" s="61"/>
      <c r="GD189" s="61"/>
      <c r="GE189" s="61"/>
      <c r="GF189" s="61"/>
      <c r="GG189" s="61"/>
      <c r="GH189" s="61"/>
      <c r="GI189" s="61"/>
      <c r="GJ189" s="61"/>
      <c r="GK189" s="61"/>
      <c r="GL189" s="61"/>
      <c r="GM189" s="61"/>
      <c r="GN189" s="61"/>
      <c r="GO189" s="61"/>
      <c r="GP189" s="61"/>
      <c r="GQ189" s="61"/>
      <c r="GR189" s="61"/>
      <c r="GS189" s="61"/>
      <c r="GT189" s="61"/>
      <c r="GU189" s="61"/>
      <c r="GV189" s="61"/>
      <c r="GW189" s="61"/>
      <c r="GX189" s="61"/>
      <c r="GY189" s="61"/>
      <c r="GZ189" s="61"/>
      <c r="HA189" s="61"/>
      <c r="HB189" s="61"/>
      <c r="HC189" s="61"/>
      <c r="HD189" s="61"/>
      <c r="HE189" s="61"/>
      <c r="HF189" s="61"/>
      <c r="HG189" s="61"/>
      <c r="HH189" s="61"/>
      <c r="HI189" s="61"/>
      <c r="HJ189" s="61"/>
      <c r="HK189" s="61"/>
      <c r="HL189" s="61"/>
      <c r="HM189" s="61"/>
      <c r="HN189" s="61"/>
      <c r="HO189" s="61"/>
      <c r="HP189" s="61"/>
      <c r="HQ189" s="61"/>
      <c r="HR189" s="61"/>
      <c r="HS189" s="61"/>
      <c r="HT189" s="61"/>
      <c r="HU189" s="61"/>
      <c r="HV189" s="61"/>
      <c r="HW189" s="61"/>
      <c r="HX189" s="61"/>
      <c r="HY189" s="61"/>
      <c r="HZ189" s="61"/>
      <c r="IA189" s="61"/>
      <c r="IB189" s="61"/>
      <c r="IC189" s="61"/>
      <c r="ID189" s="61"/>
      <c r="IE189" s="61"/>
      <c r="IF189" s="61"/>
      <c r="IG189" s="61"/>
      <c r="IH189" s="61"/>
      <c r="II189" s="61"/>
      <c r="IJ189" s="61"/>
    </row>
    <row r="190" spans="1:244">
      <c r="A190" s="58" t="s">
        <v>422</v>
      </c>
      <c r="B190" s="93" t="s">
        <v>423</v>
      </c>
      <c r="C190" s="120">
        <f>C191+C192+C193</f>
        <v>0</v>
      </c>
      <c r="D190" s="120">
        <f t="shared" ref="D190:H190" si="65">D191+D192+D193</f>
        <v>12048000</v>
      </c>
      <c r="E190" s="120">
        <f t="shared" si="65"/>
        <v>13269000</v>
      </c>
      <c r="F190" s="120">
        <f t="shared" si="65"/>
        <v>13269000</v>
      </c>
      <c r="G190" s="120">
        <f t="shared" si="65"/>
        <v>9387099</v>
      </c>
      <c r="H190" s="120">
        <f t="shared" si="65"/>
        <v>2567189</v>
      </c>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c r="HG190" s="61"/>
      <c r="HH190" s="61"/>
      <c r="HI190" s="61"/>
      <c r="HJ190" s="61"/>
      <c r="HK190" s="61"/>
      <c r="HL190" s="61"/>
      <c r="HM190" s="61"/>
      <c r="HN190" s="61"/>
      <c r="HO190" s="61"/>
      <c r="HP190" s="61"/>
      <c r="HQ190" s="61"/>
      <c r="HR190" s="61"/>
      <c r="HS190" s="61"/>
      <c r="HT190" s="61"/>
      <c r="HU190" s="61"/>
      <c r="HV190" s="61"/>
      <c r="HW190" s="61"/>
      <c r="HX190" s="61"/>
      <c r="HY190" s="61"/>
      <c r="HZ190" s="61"/>
      <c r="IA190" s="61"/>
      <c r="IB190" s="61"/>
      <c r="IC190" s="61"/>
      <c r="ID190" s="61"/>
      <c r="IE190" s="61"/>
      <c r="IF190" s="61"/>
      <c r="IG190" s="61"/>
      <c r="IH190" s="61"/>
      <c r="II190" s="61"/>
      <c r="IJ190" s="61"/>
    </row>
    <row r="191" spans="1:244">
      <c r="A191" s="58"/>
      <c r="B191" s="94" t="s">
        <v>368</v>
      </c>
      <c r="C191" s="120"/>
      <c r="D191" s="60">
        <v>12048000</v>
      </c>
      <c r="E191" s="60">
        <v>13269000</v>
      </c>
      <c r="F191" s="60">
        <v>13269000</v>
      </c>
      <c r="G191" s="66">
        <v>9387099</v>
      </c>
      <c r="H191" s="66">
        <v>2567189</v>
      </c>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c r="FD191" s="61"/>
      <c r="FE191" s="61"/>
      <c r="FF191" s="61"/>
      <c r="FG191" s="61"/>
      <c r="FH191" s="61"/>
      <c r="FI191" s="61"/>
      <c r="FJ191" s="61"/>
      <c r="FK191" s="61"/>
      <c r="FL191" s="61"/>
      <c r="FM191" s="61"/>
      <c r="FN191" s="61"/>
      <c r="FO191" s="61"/>
      <c r="FP191" s="61"/>
      <c r="FQ191" s="61"/>
      <c r="FR191" s="61"/>
      <c r="FS191" s="61"/>
      <c r="FT191" s="61"/>
      <c r="FU191" s="61"/>
      <c r="FV191" s="61"/>
      <c r="FW191" s="61"/>
      <c r="FX191" s="61"/>
      <c r="FY191" s="61"/>
      <c r="FZ191" s="61"/>
      <c r="GA191" s="61"/>
      <c r="GB191" s="61"/>
      <c r="GC191" s="61"/>
      <c r="GD191" s="61"/>
      <c r="GE191" s="61"/>
      <c r="GF191" s="61"/>
      <c r="GG191" s="61"/>
      <c r="GH191" s="61"/>
      <c r="GI191" s="61"/>
      <c r="GJ191" s="61"/>
      <c r="GK191" s="61"/>
      <c r="GL191" s="61"/>
      <c r="GM191" s="61"/>
      <c r="GN191" s="61"/>
      <c r="GO191" s="61"/>
      <c r="GP191" s="61"/>
      <c r="GQ191" s="61"/>
      <c r="GR191" s="61"/>
      <c r="GS191" s="61"/>
      <c r="GT191" s="61"/>
      <c r="GU191" s="61"/>
      <c r="GV191" s="61"/>
      <c r="GW191" s="61"/>
      <c r="GX191" s="61"/>
      <c r="GY191" s="61"/>
      <c r="GZ191" s="61"/>
      <c r="HA191" s="61"/>
      <c r="HB191" s="61"/>
      <c r="HC191" s="61"/>
      <c r="HD191" s="61"/>
      <c r="HE191" s="61"/>
      <c r="HF191" s="61"/>
      <c r="HG191" s="61"/>
      <c r="HH191" s="61"/>
      <c r="HI191" s="61"/>
      <c r="HJ191" s="61"/>
      <c r="HK191" s="61"/>
      <c r="HL191" s="61"/>
      <c r="HM191" s="61"/>
      <c r="HN191" s="61"/>
      <c r="HO191" s="61"/>
      <c r="HP191" s="61"/>
      <c r="HQ191" s="61"/>
      <c r="HR191" s="61"/>
      <c r="HS191" s="61"/>
      <c r="HT191" s="61"/>
      <c r="HU191" s="61"/>
      <c r="HV191" s="61"/>
      <c r="HW191" s="61"/>
      <c r="HX191" s="61"/>
      <c r="HY191" s="61"/>
      <c r="HZ191" s="61"/>
      <c r="IA191" s="61"/>
      <c r="IB191" s="61"/>
      <c r="IC191" s="61"/>
      <c r="ID191" s="61"/>
      <c r="IE191" s="61"/>
      <c r="IF191" s="61"/>
      <c r="IG191" s="61"/>
      <c r="IH191" s="61"/>
      <c r="II191" s="61"/>
      <c r="IJ191" s="61"/>
    </row>
    <row r="192" spans="1:244" ht="60">
      <c r="A192" s="58"/>
      <c r="B192" s="94" t="s">
        <v>370</v>
      </c>
      <c r="C192" s="120"/>
      <c r="D192" s="60"/>
      <c r="E192" s="60"/>
      <c r="F192" s="60"/>
      <c r="G192" s="66"/>
      <c r="H192" s="66"/>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c r="FD192" s="61"/>
      <c r="FE192" s="61"/>
      <c r="FF192" s="61"/>
      <c r="FG192" s="61"/>
      <c r="FH192" s="61"/>
      <c r="FI192" s="61"/>
      <c r="FJ192" s="61"/>
      <c r="FK192" s="61"/>
      <c r="FL192" s="61"/>
      <c r="FM192" s="61"/>
      <c r="FN192" s="61"/>
      <c r="FO192" s="61"/>
      <c r="FP192" s="61"/>
      <c r="FQ192" s="61"/>
      <c r="FR192" s="61"/>
      <c r="FS192" s="61"/>
      <c r="FT192" s="61"/>
      <c r="FU192" s="61"/>
      <c r="FV192" s="61"/>
      <c r="FW192" s="61"/>
      <c r="FX192" s="61"/>
      <c r="FY192" s="61"/>
      <c r="FZ192" s="61"/>
      <c r="GA192" s="61"/>
      <c r="GB192" s="61"/>
      <c r="GC192" s="61"/>
      <c r="GD192" s="61"/>
      <c r="GE192" s="61"/>
      <c r="GF192" s="61"/>
      <c r="GG192" s="61"/>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61"/>
      <c r="HN192" s="61"/>
      <c r="HO192" s="61"/>
      <c r="HP192" s="61"/>
      <c r="HQ192" s="61"/>
      <c r="HR192" s="61"/>
      <c r="HS192" s="61"/>
      <c r="HT192" s="61"/>
      <c r="HU192" s="61"/>
      <c r="HV192" s="61"/>
      <c r="HW192" s="61"/>
      <c r="HX192" s="61"/>
      <c r="HY192" s="61"/>
      <c r="HZ192" s="61"/>
      <c r="IA192" s="61"/>
      <c r="IB192" s="61"/>
      <c r="IC192" s="61"/>
      <c r="ID192" s="61"/>
      <c r="IE192" s="61"/>
      <c r="IF192" s="61"/>
      <c r="IG192" s="61"/>
      <c r="IH192" s="61"/>
      <c r="II192" s="61"/>
      <c r="IJ192" s="61"/>
    </row>
    <row r="193" spans="1:244" ht="30">
      <c r="A193" s="58"/>
      <c r="B193" s="94" t="s">
        <v>510</v>
      </c>
      <c r="C193" s="120"/>
      <c r="D193" s="60"/>
      <c r="E193" s="60"/>
      <c r="F193" s="60"/>
      <c r="G193" s="66"/>
      <c r="H193" s="66"/>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c r="FD193" s="61"/>
      <c r="FE193" s="61"/>
      <c r="FF193" s="61"/>
      <c r="FG193" s="61"/>
      <c r="FH193" s="61"/>
      <c r="FI193" s="61"/>
      <c r="FJ193" s="61"/>
      <c r="FK193" s="61"/>
      <c r="FL193" s="61"/>
      <c r="FM193" s="61"/>
      <c r="FN193" s="61"/>
      <c r="FO193" s="61"/>
      <c r="FP193" s="61"/>
      <c r="FQ193" s="61"/>
      <c r="FR193" s="61"/>
      <c r="FS193" s="61"/>
      <c r="FT193" s="61"/>
      <c r="FU193" s="61"/>
      <c r="FV193" s="61"/>
      <c r="FW193" s="61"/>
      <c r="FX193" s="61"/>
      <c r="FY193" s="61"/>
      <c r="FZ193" s="61"/>
      <c r="GA193" s="61"/>
      <c r="GB193" s="61"/>
      <c r="GC193" s="61"/>
      <c r="GD193" s="61"/>
      <c r="GE193" s="61"/>
      <c r="GF193" s="61"/>
      <c r="GG193" s="61"/>
      <c r="GH193" s="61"/>
      <c r="GI193" s="61"/>
      <c r="GJ193" s="61"/>
      <c r="GK193" s="61"/>
      <c r="GL193" s="61"/>
      <c r="GM193" s="61"/>
      <c r="GN193" s="61"/>
      <c r="GO193" s="61"/>
      <c r="GP193" s="61"/>
      <c r="GQ193" s="61"/>
      <c r="GR193" s="61"/>
      <c r="GS193" s="61"/>
      <c r="GT193" s="61"/>
      <c r="GU193" s="61"/>
      <c r="GV193" s="61"/>
      <c r="GW193" s="61"/>
      <c r="GX193" s="61"/>
      <c r="GY193" s="61"/>
      <c r="GZ193" s="61"/>
      <c r="HA193" s="61"/>
      <c r="HB193" s="61"/>
      <c r="HC193" s="61"/>
      <c r="HD193" s="61"/>
      <c r="HE193" s="61"/>
      <c r="HF193" s="61"/>
      <c r="HG193" s="61"/>
      <c r="HH193" s="61"/>
      <c r="HI193" s="61"/>
      <c r="HJ193" s="61"/>
      <c r="HK193" s="61"/>
      <c r="HL193" s="61"/>
      <c r="HM193" s="61"/>
      <c r="HN193" s="61"/>
      <c r="HO193" s="61"/>
      <c r="HP193" s="61"/>
      <c r="HQ193" s="61"/>
      <c r="HR193" s="61"/>
      <c r="HS193" s="61"/>
      <c r="HT193" s="61"/>
      <c r="HU193" s="61"/>
      <c r="HV193" s="61"/>
      <c r="HW193" s="61"/>
      <c r="HX193" s="61"/>
      <c r="HY193" s="61"/>
      <c r="HZ193" s="61"/>
      <c r="IA193" s="61"/>
      <c r="IB193" s="61"/>
      <c r="IC193" s="61"/>
      <c r="ID193" s="61"/>
      <c r="IE193" s="61"/>
      <c r="IF193" s="61"/>
      <c r="IG193" s="61"/>
      <c r="IH193" s="61"/>
      <c r="II193" s="61"/>
      <c r="IJ193" s="61"/>
    </row>
    <row r="194" spans="1:244">
      <c r="A194" s="58"/>
      <c r="B194" s="68" t="s">
        <v>361</v>
      </c>
      <c r="C194" s="120"/>
      <c r="D194" s="60"/>
      <c r="E194" s="60"/>
      <c r="F194" s="60"/>
      <c r="G194" s="92">
        <v>-27074</v>
      </c>
      <c r="H194" s="92">
        <v>0</v>
      </c>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IJ194" s="61"/>
    </row>
    <row r="195" spans="1:244">
      <c r="A195" s="58" t="s">
        <v>424</v>
      </c>
      <c r="B195" s="95" t="s">
        <v>425</v>
      </c>
      <c r="C195" s="120">
        <f t="shared" ref="C195:H195" si="66">+C196+C197+C198</f>
        <v>0</v>
      </c>
      <c r="D195" s="120">
        <f t="shared" si="66"/>
        <v>1382000</v>
      </c>
      <c r="E195" s="120">
        <f t="shared" si="66"/>
        <v>1382000</v>
      </c>
      <c r="F195" s="120">
        <f t="shared" si="66"/>
        <v>1382000</v>
      </c>
      <c r="G195" s="120">
        <f t="shared" si="66"/>
        <v>964502</v>
      </c>
      <c r="H195" s="120">
        <f t="shared" si="66"/>
        <v>254362</v>
      </c>
      <c r="IJ195" s="61"/>
    </row>
    <row r="196" spans="1:244">
      <c r="A196" s="58"/>
      <c r="B196" s="91" t="s">
        <v>416</v>
      </c>
      <c r="C196" s="120"/>
      <c r="D196" s="60">
        <v>1382000</v>
      </c>
      <c r="E196" s="60">
        <v>1382000</v>
      </c>
      <c r="F196" s="60">
        <v>1382000</v>
      </c>
      <c r="G196" s="67">
        <v>964502</v>
      </c>
      <c r="H196" s="67">
        <v>254362</v>
      </c>
      <c r="I196" s="96"/>
      <c r="J196" s="96"/>
      <c r="K196" s="96"/>
      <c r="L196" s="96"/>
      <c r="M196" s="96"/>
      <c r="N196" s="96"/>
      <c r="O196" s="96"/>
      <c r="P196" s="96"/>
      <c r="Q196" s="96"/>
      <c r="R196" s="96"/>
      <c r="S196" s="96"/>
      <c r="T196" s="96"/>
      <c r="U196" s="96"/>
      <c r="V196" s="96"/>
      <c r="W196" s="96"/>
      <c r="X196" s="96"/>
      <c r="Y196" s="96"/>
      <c r="Z196" s="96"/>
      <c r="AA196" s="96"/>
      <c r="IJ196" s="61"/>
    </row>
    <row r="197" spans="1:244" ht="30">
      <c r="A197" s="58"/>
      <c r="B197" s="91" t="s">
        <v>426</v>
      </c>
      <c r="C197" s="120"/>
      <c r="D197" s="60"/>
      <c r="E197" s="60"/>
      <c r="F197" s="60"/>
      <c r="G197" s="67"/>
      <c r="H197" s="67"/>
      <c r="I197" s="46"/>
      <c r="J197" s="46"/>
      <c r="K197" s="46"/>
      <c r="L197" s="46"/>
      <c r="M197" s="46"/>
      <c r="N197" s="46"/>
      <c r="O197" s="46"/>
      <c r="P197" s="46"/>
      <c r="Q197" s="46"/>
      <c r="R197" s="46"/>
      <c r="S197" s="46"/>
      <c r="T197" s="46"/>
      <c r="U197" s="46"/>
      <c r="V197" s="46"/>
      <c r="W197" s="46"/>
      <c r="X197" s="46"/>
      <c r="Y197" s="46"/>
      <c r="Z197" s="46"/>
      <c r="AA197" s="46"/>
      <c r="IJ197" s="61"/>
    </row>
    <row r="198" spans="1:244" ht="60">
      <c r="A198" s="58"/>
      <c r="B198" s="91" t="s">
        <v>370</v>
      </c>
      <c r="C198" s="120"/>
      <c r="D198" s="60"/>
      <c r="E198" s="60"/>
      <c r="F198" s="60"/>
      <c r="G198" s="67"/>
      <c r="H198" s="67"/>
      <c r="I198" s="46"/>
      <c r="J198" s="46"/>
      <c r="K198" s="46"/>
      <c r="L198" s="46"/>
      <c r="M198" s="46"/>
      <c r="N198" s="46"/>
      <c r="O198" s="46"/>
      <c r="P198" s="46"/>
      <c r="Q198" s="46"/>
      <c r="R198" s="46"/>
      <c r="S198" s="46"/>
      <c r="T198" s="46"/>
      <c r="U198" s="46"/>
      <c r="V198" s="46"/>
      <c r="W198" s="46"/>
      <c r="X198" s="46"/>
      <c r="Y198" s="46"/>
      <c r="Z198" s="46"/>
      <c r="AA198" s="46"/>
    </row>
    <row r="199" spans="1:244">
      <c r="A199" s="58"/>
      <c r="B199" s="68" t="s">
        <v>361</v>
      </c>
      <c r="C199" s="120"/>
      <c r="D199" s="60"/>
      <c r="E199" s="60"/>
      <c r="F199" s="60"/>
      <c r="G199" s="67"/>
      <c r="H199" s="67"/>
    </row>
    <row r="200" spans="1:244">
      <c r="A200" s="58" t="s">
        <v>427</v>
      </c>
      <c r="B200" s="95" t="s">
        <v>428</v>
      </c>
      <c r="C200" s="118">
        <f>+C201+C202+C206+C209+C203+C210</f>
        <v>0</v>
      </c>
      <c r="D200" s="118">
        <f t="shared" ref="D200:H200" si="67">+D201+D202+D206+D209+D203+D210</f>
        <v>7559920</v>
      </c>
      <c r="E200" s="118">
        <f t="shared" si="67"/>
        <v>7838980</v>
      </c>
      <c r="F200" s="118">
        <f t="shared" si="67"/>
        <v>7838980</v>
      </c>
      <c r="G200" s="118">
        <f t="shared" si="67"/>
        <v>5001006</v>
      </c>
      <c r="H200" s="118">
        <f t="shared" si="67"/>
        <v>1140526</v>
      </c>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c r="FB200" s="61"/>
      <c r="FC200" s="61"/>
      <c r="FD200" s="61"/>
      <c r="FE200" s="61"/>
      <c r="FF200" s="61"/>
      <c r="FG200" s="61"/>
      <c r="FH200" s="61"/>
      <c r="FI200" s="61"/>
      <c r="FJ200" s="61"/>
      <c r="FK200" s="61"/>
      <c r="FL200" s="61"/>
      <c r="FM200" s="61"/>
      <c r="FN200" s="61"/>
      <c r="FO200" s="61"/>
      <c r="FP200" s="61"/>
      <c r="FQ200" s="61"/>
      <c r="FR200" s="61"/>
      <c r="FS200" s="61"/>
      <c r="FT200" s="61"/>
      <c r="FU200" s="61"/>
      <c r="FV200" s="61"/>
      <c r="FW200" s="61"/>
      <c r="FX200" s="61"/>
      <c r="FY200" s="61"/>
      <c r="FZ200" s="61"/>
      <c r="GA200" s="61"/>
      <c r="GB200" s="61"/>
      <c r="GC200" s="61"/>
      <c r="GD200" s="61"/>
      <c r="GE200" s="61"/>
      <c r="GF200" s="61"/>
      <c r="GG200" s="61"/>
      <c r="GH200" s="61"/>
      <c r="GI200" s="61"/>
      <c r="GJ200" s="61"/>
      <c r="GK200" s="61"/>
      <c r="GL200" s="61"/>
      <c r="GM200" s="61"/>
      <c r="GN200" s="61"/>
      <c r="GO200" s="61"/>
      <c r="GP200" s="61"/>
      <c r="GQ200" s="61"/>
      <c r="GR200" s="61"/>
      <c r="GS200" s="61"/>
      <c r="GT200" s="61"/>
      <c r="GU200" s="61"/>
      <c r="GV200" s="61"/>
      <c r="GW200" s="61"/>
      <c r="GX200" s="61"/>
      <c r="GY200" s="61"/>
      <c r="GZ200" s="61"/>
      <c r="HA200" s="61"/>
      <c r="HB200" s="61"/>
      <c r="HC200" s="61"/>
      <c r="HD200" s="61"/>
      <c r="HE200" s="61"/>
      <c r="HF200" s="61"/>
      <c r="HG200" s="61"/>
      <c r="HH200" s="61"/>
      <c r="HI200" s="61"/>
      <c r="HJ200" s="61"/>
      <c r="HK200" s="61"/>
      <c r="HL200" s="61"/>
      <c r="HM200" s="61"/>
      <c r="HN200" s="61"/>
      <c r="HO200" s="61"/>
      <c r="HP200" s="61"/>
      <c r="HQ200" s="61"/>
      <c r="HR200" s="61"/>
      <c r="HS200" s="61"/>
      <c r="HT200" s="61"/>
      <c r="HU200" s="61"/>
      <c r="HV200" s="61"/>
      <c r="HW200" s="61"/>
      <c r="HX200" s="61"/>
      <c r="HY200" s="61"/>
      <c r="HZ200" s="61"/>
      <c r="IA200" s="61"/>
      <c r="IB200" s="61"/>
      <c r="IC200" s="61"/>
      <c r="ID200" s="61"/>
      <c r="IE200" s="61"/>
      <c r="IF200" s="61"/>
      <c r="IG200" s="61"/>
      <c r="IH200" s="61"/>
      <c r="II200" s="61"/>
    </row>
    <row r="201" spans="1:244">
      <c r="A201" s="58"/>
      <c r="B201" s="65" t="s">
        <v>429</v>
      </c>
      <c r="C201" s="120"/>
      <c r="D201" s="60">
        <v>7545100</v>
      </c>
      <c r="E201" s="60">
        <v>7818100</v>
      </c>
      <c r="F201" s="60">
        <v>7818100</v>
      </c>
      <c r="G201" s="67">
        <v>4986490</v>
      </c>
      <c r="H201" s="67">
        <v>1136080</v>
      </c>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row>
    <row r="202" spans="1:244" ht="60">
      <c r="A202" s="58"/>
      <c r="B202" s="65" t="s">
        <v>370</v>
      </c>
      <c r="C202" s="120"/>
      <c r="D202" s="60"/>
      <c r="E202" s="60"/>
      <c r="F202" s="60"/>
      <c r="G202" s="67"/>
      <c r="H202" s="67"/>
    </row>
    <row r="203" spans="1:244">
      <c r="A203" s="58"/>
      <c r="B203" s="65" t="s">
        <v>430</v>
      </c>
      <c r="C203" s="120">
        <f t="shared" ref="C203:H203" si="68">C204+C205</f>
        <v>0</v>
      </c>
      <c r="D203" s="120">
        <f t="shared" si="68"/>
        <v>0</v>
      </c>
      <c r="E203" s="120">
        <f t="shared" si="68"/>
        <v>0</v>
      </c>
      <c r="F203" s="120">
        <f t="shared" si="68"/>
        <v>0</v>
      </c>
      <c r="G203" s="120">
        <f t="shared" si="68"/>
        <v>0</v>
      </c>
      <c r="H203" s="120">
        <f t="shared" si="68"/>
        <v>0</v>
      </c>
    </row>
    <row r="204" spans="1:244">
      <c r="A204" s="58"/>
      <c r="B204" s="65" t="s">
        <v>368</v>
      </c>
      <c r="C204" s="120"/>
      <c r="D204" s="60"/>
      <c r="E204" s="60"/>
      <c r="F204" s="60"/>
      <c r="G204" s="67"/>
      <c r="H204" s="67"/>
    </row>
    <row r="205" spans="1:244" ht="60">
      <c r="A205" s="58"/>
      <c r="B205" s="65" t="s">
        <v>370</v>
      </c>
      <c r="C205" s="120"/>
      <c r="D205" s="60"/>
      <c r="E205" s="60"/>
      <c r="F205" s="60"/>
      <c r="G205" s="67"/>
      <c r="H205" s="67"/>
    </row>
    <row r="206" spans="1:244" ht="30">
      <c r="A206" s="58"/>
      <c r="B206" s="65" t="s">
        <v>431</v>
      </c>
      <c r="C206" s="120">
        <f t="shared" ref="C206:H206" si="69">C207+C208</f>
        <v>0</v>
      </c>
      <c r="D206" s="120">
        <f t="shared" si="69"/>
        <v>14820</v>
      </c>
      <c r="E206" s="120">
        <f t="shared" si="69"/>
        <v>20880</v>
      </c>
      <c r="F206" s="120">
        <f t="shared" si="69"/>
        <v>20880</v>
      </c>
      <c r="G206" s="120">
        <f t="shared" si="69"/>
        <v>14516</v>
      </c>
      <c r="H206" s="120">
        <f t="shared" si="69"/>
        <v>4446</v>
      </c>
    </row>
    <row r="207" spans="1:244">
      <c r="A207" s="64"/>
      <c r="B207" s="65" t="s">
        <v>368</v>
      </c>
      <c r="C207" s="120"/>
      <c r="D207" s="60">
        <v>14820</v>
      </c>
      <c r="E207" s="60">
        <v>20880</v>
      </c>
      <c r="F207" s="60">
        <v>20880</v>
      </c>
      <c r="G207" s="67">
        <v>14516</v>
      </c>
      <c r="H207" s="67">
        <v>4446</v>
      </c>
    </row>
    <row r="208" spans="1:244" ht="60">
      <c r="A208" s="64"/>
      <c r="B208" s="65" t="s">
        <v>370</v>
      </c>
      <c r="C208" s="120"/>
      <c r="D208" s="60"/>
      <c r="E208" s="60"/>
      <c r="F208" s="60"/>
      <c r="G208" s="67"/>
      <c r="H208" s="67"/>
      <c r="IJ208" s="61"/>
    </row>
    <row r="209" spans="1:244" ht="30">
      <c r="A209" s="58"/>
      <c r="B209" s="65" t="s">
        <v>432</v>
      </c>
      <c r="C209" s="120"/>
      <c r="D209" s="60"/>
      <c r="E209" s="60"/>
      <c r="F209" s="60"/>
      <c r="G209" s="67"/>
      <c r="H209" s="67"/>
      <c r="IJ209" s="61"/>
    </row>
    <row r="210" spans="1:244">
      <c r="A210" s="64"/>
      <c r="B210" s="65" t="s">
        <v>511</v>
      </c>
      <c r="C210" s="120"/>
      <c r="D210" s="60"/>
      <c r="E210" s="60"/>
      <c r="F210" s="60"/>
      <c r="G210" s="67"/>
      <c r="H210" s="67"/>
    </row>
    <row r="211" spans="1:244">
      <c r="A211" s="64"/>
      <c r="B211" s="68" t="s">
        <v>361</v>
      </c>
      <c r="C211" s="120"/>
      <c r="D211" s="60"/>
      <c r="E211" s="60"/>
      <c r="F211" s="60"/>
      <c r="G211" s="67"/>
      <c r="H211" s="67"/>
    </row>
    <row r="212" spans="1:244" ht="16.5" customHeight="1">
      <c r="A212" s="64" t="s">
        <v>433</v>
      </c>
      <c r="B212" s="95" t="s">
        <v>434</v>
      </c>
      <c r="C212" s="120">
        <f>+C213+C214+C215</f>
        <v>0</v>
      </c>
      <c r="D212" s="120">
        <f t="shared" ref="D212:H212" si="70">+D213+D214+D215</f>
        <v>968000</v>
      </c>
      <c r="E212" s="120">
        <f t="shared" si="70"/>
        <v>968000</v>
      </c>
      <c r="F212" s="120">
        <f t="shared" si="70"/>
        <v>968000</v>
      </c>
      <c r="G212" s="120">
        <f t="shared" si="70"/>
        <v>661757</v>
      </c>
      <c r="H212" s="120">
        <f t="shared" si="70"/>
        <v>179158</v>
      </c>
    </row>
    <row r="213" spans="1:244">
      <c r="A213" s="64"/>
      <c r="B213" s="91" t="s">
        <v>416</v>
      </c>
      <c r="C213" s="120"/>
      <c r="D213" s="60">
        <v>968000</v>
      </c>
      <c r="E213" s="60">
        <v>968000</v>
      </c>
      <c r="F213" s="60">
        <v>968000</v>
      </c>
      <c r="G213" s="67">
        <v>661757</v>
      </c>
      <c r="H213" s="67">
        <v>179158</v>
      </c>
    </row>
    <row r="214" spans="1:244" ht="30">
      <c r="A214" s="64"/>
      <c r="B214" s="91" t="s">
        <v>426</v>
      </c>
      <c r="C214" s="120"/>
      <c r="D214" s="60"/>
      <c r="E214" s="60"/>
      <c r="F214" s="60"/>
      <c r="G214" s="67"/>
      <c r="H214" s="67"/>
    </row>
    <row r="215" spans="1:244" ht="60">
      <c r="A215" s="64"/>
      <c r="B215" s="91" t="s">
        <v>370</v>
      </c>
      <c r="C215" s="120"/>
      <c r="D215" s="60"/>
      <c r="E215" s="60"/>
      <c r="F215" s="60"/>
      <c r="G215" s="67"/>
      <c r="H215" s="67"/>
    </row>
    <row r="216" spans="1:244">
      <c r="A216" s="64"/>
      <c r="B216" s="68" t="s">
        <v>361</v>
      </c>
      <c r="C216" s="120"/>
      <c r="D216" s="60"/>
      <c r="E216" s="60"/>
      <c r="F216" s="60"/>
      <c r="G216" s="67"/>
      <c r="H216" s="67"/>
    </row>
    <row r="217" spans="1:244">
      <c r="A217" s="64" t="s">
        <v>435</v>
      </c>
      <c r="B217" s="62" t="s">
        <v>436</v>
      </c>
      <c r="C217" s="120">
        <f t="shared" ref="C217:H217" si="71">C218+C219</f>
        <v>0</v>
      </c>
      <c r="D217" s="120">
        <f t="shared" si="71"/>
        <v>317000</v>
      </c>
      <c r="E217" s="120">
        <f t="shared" si="71"/>
        <v>317000</v>
      </c>
      <c r="F217" s="120">
        <f t="shared" si="71"/>
        <v>317000</v>
      </c>
      <c r="G217" s="120">
        <f t="shared" si="71"/>
        <v>261114</v>
      </c>
      <c r="H217" s="120">
        <f t="shared" si="71"/>
        <v>54903</v>
      </c>
    </row>
    <row r="218" spans="1:244">
      <c r="A218" s="64"/>
      <c r="B218" s="97" t="s">
        <v>368</v>
      </c>
      <c r="C218" s="120"/>
      <c r="D218" s="60">
        <v>317000</v>
      </c>
      <c r="E218" s="60">
        <v>317000</v>
      </c>
      <c r="F218" s="60">
        <v>317000</v>
      </c>
      <c r="G218" s="83">
        <v>261114</v>
      </c>
      <c r="H218" s="83">
        <v>54903</v>
      </c>
    </row>
    <row r="219" spans="1:244" ht="60">
      <c r="A219" s="64"/>
      <c r="B219" s="97" t="s">
        <v>370</v>
      </c>
      <c r="C219" s="120"/>
      <c r="D219" s="60"/>
      <c r="E219" s="60"/>
      <c r="F219" s="60"/>
      <c r="G219" s="83"/>
      <c r="H219" s="83"/>
    </row>
    <row r="220" spans="1:244">
      <c r="A220" s="64"/>
      <c r="B220" s="68" t="s">
        <v>361</v>
      </c>
      <c r="C220" s="120"/>
      <c r="D220" s="60"/>
      <c r="E220" s="60"/>
      <c r="F220" s="60"/>
      <c r="G220" s="83"/>
      <c r="H220" s="83"/>
    </row>
    <row r="221" spans="1:244">
      <c r="A221" s="64" t="s">
        <v>437</v>
      </c>
      <c r="B221" s="62" t="s">
        <v>438</v>
      </c>
      <c r="C221" s="119">
        <f>+C222+C240</f>
        <v>0</v>
      </c>
      <c r="D221" s="119">
        <f t="shared" ref="D221:H221" si="72">+D222+D240</f>
        <v>104671890</v>
      </c>
      <c r="E221" s="119">
        <f t="shared" si="72"/>
        <v>102481890</v>
      </c>
      <c r="F221" s="119">
        <f t="shared" si="72"/>
        <v>102481890</v>
      </c>
      <c r="G221" s="119">
        <f t="shared" si="72"/>
        <v>63445445</v>
      </c>
      <c r="H221" s="119">
        <f t="shared" si="72"/>
        <v>13600056</v>
      </c>
    </row>
    <row r="222" spans="1:244">
      <c r="A222" s="64" t="s">
        <v>439</v>
      </c>
      <c r="B222" s="62" t="s">
        <v>440</v>
      </c>
      <c r="C222" s="120">
        <f>C223+C226+C227+C228+C229+C232+C235+C238</f>
        <v>0</v>
      </c>
      <c r="D222" s="120">
        <f t="shared" ref="D222:H222" si="73">D223+D226+D227+D228+D229+D232+D235+D238</f>
        <v>104671890</v>
      </c>
      <c r="E222" s="120">
        <f t="shared" si="73"/>
        <v>102481890</v>
      </c>
      <c r="F222" s="120">
        <f t="shared" si="73"/>
        <v>102481890</v>
      </c>
      <c r="G222" s="120">
        <f t="shared" si="73"/>
        <v>63445445</v>
      </c>
      <c r="H222" s="120">
        <f t="shared" si="73"/>
        <v>13600056</v>
      </c>
    </row>
    <row r="223" spans="1:244">
      <c r="A223" s="64"/>
      <c r="B223" s="65" t="s">
        <v>515</v>
      </c>
      <c r="C223" s="120">
        <f>C224+C225</f>
        <v>0</v>
      </c>
      <c r="D223" s="120">
        <v>100488000</v>
      </c>
      <c r="E223" s="120">
        <v>98190000</v>
      </c>
      <c r="F223" s="120">
        <v>98190000</v>
      </c>
      <c r="G223" s="120">
        <f t="shared" ref="G223:H223" si="74">G224+G225</f>
        <v>61215000</v>
      </c>
      <c r="H223" s="120">
        <f t="shared" si="74"/>
        <v>12876749</v>
      </c>
    </row>
    <row r="224" spans="1:244">
      <c r="A224" s="64"/>
      <c r="B224" s="126" t="s">
        <v>516</v>
      </c>
      <c r="C224" s="120"/>
      <c r="D224" s="60"/>
      <c r="E224" s="60"/>
      <c r="F224" s="60"/>
      <c r="G224" s="128">
        <v>60020811</v>
      </c>
      <c r="H224" s="67">
        <v>12551194</v>
      </c>
    </row>
    <row r="225" spans="1:8">
      <c r="A225" s="64"/>
      <c r="B225" s="126" t="s">
        <v>517</v>
      </c>
      <c r="C225" s="120"/>
      <c r="D225" s="60"/>
      <c r="E225" s="60"/>
      <c r="F225" s="60"/>
      <c r="G225" s="128">
        <f>868634+325555</f>
        <v>1194189</v>
      </c>
      <c r="H225" s="67">
        <v>325555</v>
      </c>
    </row>
    <row r="226" spans="1:8" ht="60">
      <c r="A226" s="64"/>
      <c r="B226" s="65" t="s">
        <v>370</v>
      </c>
      <c r="C226" s="120"/>
      <c r="D226" s="60">
        <v>7890</v>
      </c>
      <c r="E226" s="60">
        <v>7890</v>
      </c>
      <c r="F226" s="60">
        <v>7890</v>
      </c>
      <c r="G226" s="67">
        <v>7478</v>
      </c>
      <c r="H226" s="67">
        <v>0</v>
      </c>
    </row>
    <row r="227" spans="1:8" ht="30">
      <c r="A227" s="64"/>
      <c r="B227" s="65" t="s">
        <v>444</v>
      </c>
      <c r="C227" s="120"/>
      <c r="D227" s="60"/>
      <c r="E227" s="60"/>
      <c r="F227" s="60"/>
      <c r="G227" s="67"/>
      <c r="H227" s="67"/>
    </row>
    <row r="228" spans="1:8">
      <c r="A228" s="64"/>
      <c r="B228" s="65" t="s">
        <v>445</v>
      </c>
      <c r="C228" s="120"/>
      <c r="D228" s="60">
        <v>4176000</v>
      </c>
      <c r="E228" s="60">
        <v>4284000</v>
      </c>
      <c r="F228" s="60">
        <v>4284000</v>
      </c>
      <c r="G228" s="67">
        <v>2222967</v>
      </c>
      <c r="H228" s="67">
        <v>723307</v>
      </c>
    </row>
    <row r="229" spans="1:8" ht="45">
      <c r="A229" s="64"/>
      <c r="B229" s="65" t="s">
        <v>441</v>
      </c>
      <c r="C229" s="120">
        <f t="shared" ref="C229:H229" si="75">C230+C231</f>
        <v>0</v>
      </c>
      <c r="D229" s="120">
        <f t="shared" si="75"/>
        <v>0</v>
      </c>
      <c r="E229" s="120">
        <f t="shared" si="75"/>
        <v>0</v>
      </c>
      <c r="F229" s="120">
        <f t="shared" si="75"/>
        <v>0</v>
      </c>
      <c r="G229" s="120">
        <f t="shared" si="75"/>
        <v>0</v>
      </c>
      <c r="H229" s="120">
        <f t="shared" si="75"/>
        <v>0</v>
      </c>
    </row>
    <row r="230" spans="1:8">
      <c r="A230" s="64"/>
      <c r="B230" s="65" t="s">
        <v>372</v>
      </c>
      <c r="C230" s="120"/>
      <c r="D230" s="60"/>
      <c r="E230" s="60"/>
      <c r="F230" s="60"/>
      <c r="G230" s="67"/>
      <c r="H230" s="67"/>
    </row>
    <row r="231" spans="1:8" ht="60">
      <c r="A231" s="64"/>
      <c r="B231" s="65" t="s">
        <v>370</v>
      </c>
      <c r="C231" s="120"/>
      <c r="D231" s="60"/>
      <c r="E231" s="60"/>
      <c r="F231" s="60"/>
      <c r="G231" s="67"/>
      <c r="H231" s="67"/>
    </row>
    <row r="232" spans="1:8" ht="30">
      <c r="B232" s="65" t="s">
        <v>442</v>
      </c>
      <c r="C232" s="120">
        <f>C233+C234</f>
        <v>0</v>
      </c>
      <c r="D232" s="120">
        <f t="shared" ref="D232:H232" si="76">D233+D234</f>
        <v>0</v>
      </c>
      <c r="E232" s="120">
        <f t="shared" si="76"/>
        <v>0</v>
      </c>
      <c r="F232" s="120">
        <f t="shared" si="76"/>
        <v>0</v>
      </c>
      <c r="G232" s="120">
        <f t="shared" si="76"/>
        <v>0</v>
      </c>
      <c r="H232" s="120">
        <f t="shared" si="76"/>
        <v>0</v>
      </c>
    </row>
    <row r="233" spans="1:8">
      <c r="B233" s="65" t="s">
        <v>372</v>
      </c>
      <c r="C233" s="120"/>
      <c r="D233" s="60"/>
      <c r="E233" s="60"/>
      <c r="F233" s="60"/>
      <c r="G233" s="83"/>
      <c r="H233" s="83"/>
    </row>
    <row r="234" spans="1:8" ht="60">
      <c r="B234" s="65" t="s">
        <v>370</v>
      </c>
      <c r="C234" s="120"/>
      <c r="D234" s="60"/>
      <c r="E234" s="60"/>
      <c r="F234" s="60"/>
      <c r="G234" s="83"/>
      <c r="H234" s="83"/>
    </row>
    <row r="235" spans="1:8">
      <c r="B235" s="98" t="s">
        <v>443</v>
      </c>
      <c r="C235" s="120">
        <f t="shared" ref="C235:H235" si="77">C236+C237</f>
        <v>0</v>
      </c>
      <c r="D235" s="120">
        <f t="shared" si="77"/>
        <v>0</v>
      </c>
      <c r="E235" s="120">
        <f t="shared" si="77"/>
        <v>0</v>
      </c>
      <c r="F235" s="120">
        <f t="shared" si="77"/>
        <v>0</v>
      </c>
      <c r="G235" s="120">
        <f t="shared" si="77"/>
        <v>0</v>
      </c>
      <c r="H235" s="120">
        <f t="shared" si="77"/>
        <v>0</v>
      </c>
    </row>
    <row r="236" spans="1:8">
      <c r="B236" s="98" t="s">
        <v>372</v>
      </c>
      <c r="C236" s="120"/>
      <c r="D236" s="60"/>
      <c r="E236" s="60"/>
      <c r="F236" s="60"/>
      <c r="G236" s="67"/>
      <c r="H236" s="67"/>
    </row>
    <row r="237" spans="1:8" ht="60">
      <c r="B237" s="98" t="s">
        <v>370</v>
      </c>
      <c r="C237" s="120"/>
      <c r="D237" s="60"/>
      <c r="E237" s="60"/>
      <c r="F237" s="60"/>
      <c r="G237" s="67"/>
      <c r="H237" s="67"/>
    </row>
    <row r="238" spans="1:8">
      <c r="B238" s="98" t="s">
        <v>512</v>
      </c>
      <c r="C238" s="120"/>
      <c r="D238" s="60"/>
      <c r="E238" s="60"/>
      <c r="F238" s="60"/>
      <c r="G238" s="67"/>
      <c r="H238" s="67"/>
    </row>
    <row r="239" spans="1:8">
      <c r="B239" s="68" t="s">
        <v>361</v>
      </c>
      <c r="C239" s="120"/>
      <c r="D239" s="60"/>
      <c r="E239" s="60"/>
      <c r="F239" s="60"/>
      <c r="G239" s="67">
        <v>-161918</v>
      </c>
      <c r="H239" s="67">
        <v>-108030</v>
      </c>
    </row>
    <row r="240" spans="1:8">
      <c r="A240" s="42" t="s">
        <v>446</v>
      </c>
      <c r="B240" s="62" t="s">
        <v>447</v>
      </c>
      <c r="C240" s="120">
        <f t="shared" ref="C240:H240" si="78">C241+C242+C243+C244</f>
        <v>0</v>
      </c>
      <c r="D240" s="120">
        <f t="shared" si="78"/>
        <v>0</v>
      </c>
      <c r="E240" s="120">
        <f t="shared" si="78"/>
        <v>0</v>
      </c>
      <c r="F240" s="120">
        <f t="shared" si="78"/>
        <v>0</v>
      </c>
      <c r="G240" s="120">
        <f t="shared" si="78"/>
        <v>0</v>
      </c>
      <c r="H240" s="120">
        <f t="shared" si="78"/>
        <v>0</v>
      </c>
    </row>
    <row r="241" spans="1:8">
      <c r="B241" s="65" t="s">
        <v>368</v>
      </c>
      <c r="C241" s="120"/>
      <c r="D241" s="60"/>
      <c r="E241" s="60"/>
      <c r="F241" s="60"/>
      <c r="G241" s="67"/>
      <c r="H241" s="67"/>
    </row>
    <row r="242" spans="1:8">
      <c r="B242" s="99" t="s">
        <v>448</v>
      </c>
      <c r="C242" s="120"/>
      <c r="D242" s="60"/>
      <c r="E242" s="60"/>
      <c r="F242" s="60"/>
      <c r="G242" s="67"/>
      <c r="H242" s="67"/>
    </row>
    <row r="243" spans="1:8" ht="60">
      <c r="B243" s="99" t="s">
        <v>370</v>
      </c>
      <c r="C243" s="120"/>
      <c r="D243" s="60"/>
      <c r="E243" s="60"/>
      <c r="F243" s="60"/>
      <c r="G243" s="67"/>
      <c r="H243" s="67"/>
    </row>
    <row r="244" spans="1:8">
      <c r="B244" s="99" t="s">
        <v>445</v>
      </c>
      <c r="C244" s="120"/>
      <c r="D244" s="60"/>
      <c r="E244" s="60"/>
      <c r="F244" s="60"/>
      <c r="G244" s="67"/>
      <c r="H244" s="67"/>
    </row>
    <row r="245" spans="1:8">
      <c r="B245" s="68" t="s">
        <v>361</v>
      </c>
      <c r="C245" s="120"/>
      <c r="D245" s="60"/>
      <c r="E245" s="60"/>
      <c r="F245" s="60"/>
      <c r="G245" s="67"/>
      <c r="H245" s="67"/>
    </row>
    <row r="246" spans="1:8">
      <c r="A246" s="42" t="s">
        <v>449</v>
      </c>
      <c r="B246" s="68" t="s">
        <v>450</v>
      </c>
      <c r="C246" s="120"/>
      <c r="D246" s="60">
        <v>390000</v>
      </c>
      <c r="E246" s="60">
        <v>390000</v>
      </c>
      <c r="F246" s="60">
        <v>390000</v>
      </c>
      <c r="G246" s="67">
        <v>220000</v>
      </c>
      <c r="H246" s="67">
        <v>54232</v>
      </c>
    </row>
    <row r="247" spans="1:8">
      <c r="B247" s="68" t="s">
        <v>361</v>
      </c>
      <c r="C247" s="120"/>
      <c r="D247" s="60"/>
      <c r="E247" s="60"/>
      <c r="F247" s="60"/>
      <c r="G247" s="67"/>
      <c r="H247" s="67"/>
    </row>
    <row r="248" spans="1:8">
      <c r="A248" s="42" t="s">
        <v>451</v>
      </c>
      <c r="B248" s="68" t="s">
        <v>452</v>
      </c>
      <c r="C248" s="120"/>
      <c r="D248" s="60">
        <v>2456170</v>
      </c>
      <c r="E248" s="60">
        <v>2456170</v>
      </c>
      <c r="F248" s="60">
        <v>2456170</v>
      </c>
      <c r="G248" s="67">
        <v>2456167</v>
      </c>
      <c r="H248" s="67">
        <v>1301096</v>
      </c>
    </row>
    <row r="249" spans="1:8">
      <c r="B249" s="68" t="s">
        <v>361</v>
      </c>
      <c r="C249" s="120"/>
      <c r="D249" s="60"/>
      <c r="E249" s="60"/>
      <c r="F249" s="60"/>
      <c r="G249" s="67">
        <v>-15517</v>
      </c>
      <c r="H249" s="67">
        <v>-7174</v>
      </c>
    </row>
    <row r="250" spans="1:8">
      <c r="B250" s="62" t="s">
        <v>453</v>
      </c>
      <c r="C250" s="120">
        <f>C87+C105+C141+C169+C173+C177+C189+C194+C199+C211+C216+C220+C239+C245+C247+C249</f>
        <v>0</v>
      </c>
      <c r="D250" s="120">
        <f t="shared" ref="D250:H250" si="79">D87+D105+D141+D169+D173+D177+D189+D194+D199+D211+D216+D220+D239+D245+D247+D249</f>
        <v>0</v>
      </c>
      <c r="E250" s="120">
        <f t="shared" si="79"/>
        <v>0</v>
      </c>
      <c r="F250" s="120">
        <f t="shared" si="79"/>
        <v>0</v>
      </c>
      <c r="G250" s="120">
        <f t="shared" si="79"/>
        <v>-206739</v>
      </c>
      <c r="H250" s="120">
        <f t="shared" si="79"/>
        <v>-115634</v>
      </c>
    </row>
    <row r="251" spans="1:8" ht="30">
      <c r="A251" s="42" t="s">
        <v>224</v>
      </c>
      <c r="B251" s="62" t="s">
        <v>225</v>
      </c>
      <c r="C251" s="120">
        <f t="shared" ref="C251:H252" si="80">C252</f>
        <v>0</v>
      </c>
      <c r="D251" s="120">
        <f t="shared" si="80"/>
        <v>139700600</v>
      </c>
      <c r="E251" s="120">
        <f t="shared" si="80"/>
        <v>139700600</v>
      </c>
      <c r="F251" s="120">
        <f t="shared" si="80"/>
        <v>85177000</v>
      </c>
      <c r="G251" s="120">
        <f t="shared" si="80"/>
        <v>54079228</v>
      </c>
      <c r="H251" s="120">
        <f t="shared" si="80"/>
        <v>13568452</v>
      </c>
    </row>
    <row r="252" spans="1:8">
      <c r="A252" s="42" t="s">
        <v>454</v>
      </c>
      <c r="B252" s="62" t="s">
        <v>455</v>
      </c>
      <c r="C252" s="120">
        <f>C253</f>
        <v>0</v>
      </c>
      <c r="D252" s="120">
        <f t="shared" si="80"/>
        <v>139700600</v>
      </c>
      <c r="E252" s="120">
        <f t="shared" si="80"/>
        <v>139700600</v>
      </c>
      <c r="F252" s="120">
        <f t="shared" si="80"/>
        <v>85177000</v>
      </c>
      <c r="G252" s="120">
        <f t="shared" si="80"/>
        <v>54079228</v>
      </c>
      <c r="H252" s="120">
        <f t="shared" si="80"/>
        <v>13568452</v>
      </c>
    </row>
    <row r="253" spans="1:8" ht="30">
      <c r="A253" s="42" t="s">
        <v>456</v>
      </c>
      <c r="B253" s="62" t="s">
        <v>457</v>
      </c>
      <c r="C253" s="120">
        <f>C254+C255+C256+C257</f>
        <v>0</v>
      </c>
      <c r="D253" s="120">
        <f>D254+D255+D256+D257+D261</f>
        <v>139700600</v>
      </c>
      <c r="E253" s="120">
        <f t="shared" ref="E253:H253" si="81">E254+E255+E256+E257+E261</f>
        <v>139700600</v>
      </c>
      <c r="F253" s="120">
        <f t="shared" si="81"/>
        <v>85177000</v>
      </c>
      <c r="G253" s="120">
        <f t="shared" si="81"/>
        <v>54079228</v>
      </c>
      <c r="H253" s="120">
        <f t="shared" si="81"/>
        <v>13568452</v>
      </c>
    </row>
    <row r="254" spans="1:8" ht="30">
      <c r="B254" s="68" t="s">
        <v>458</v>
      </c>
      <c r="C254" s="120"/>
      <c r="D254" s="60">
        <v>122652000</v>
      </c>
      <c r="E254" s="60">
        <v>122652000</v>
      </c>
      <c r="F254" s="60">
        <v>73808650</v>
      </c>
      <c r="G254" s="66">
        <v>45470910</v>
      </c>
      <c r="H254" s="66">
        <v>11136187</v>
      </c>
    </row>
    <row r="255" spans="1:8" ht="30">
      <c r="B255" s="68" t="s">
        <v>459</v>
      </c>
      <c r="C255" s="120"/>
      <c r="D255" s="60">
        <v>560000</v>
      </c>
      <c r="E255" s="60">
        <v>560000</v>
      </c>
      <c r="F255" s="60">
        <v>350630</v>
      </c>
      <c r="G255" s="66">
        <v>241154</v>
      </c>
      <c r="H255" s="66">
        <v>60536</v>
      </c>
    </row>
    <row r="256" spans="1:8" ht="30">
      <c r="B256" s="68" t="s">
        <v>460</v>
      </c>
      <c r="C256" s="120"/>
      <c r="D256" s="60">
        <v>400000</v>
      </c>
      <c r="E256" s="60">
        <v>400000</v>
      </c>
      <c r="F256" s="60">
        <v>251700</v>
      </c>
      <c r="G256" s="66">
        <v>173240</v>
      </c>
      <c r="H256" s="66">
        <v>43551</v>
      </c>
    </row>
    <row r="257" spans="1:8" ht="30">
      <c r="B257" s="68" t="s">
        <v>461</v>
      </c>
      <c r="C257" s="120">
        <f t="shared" ref="C257:H257" si="82">C258+C259+C260</f>
        <v>0</v>
      </c>
      <c r="D257" s="120">
        <f t="shared" si="82"/>
        <v>14815860</v>
      </c>
      <c r="E257" s="120">
        <f t="shared" si="82"/>
        <v>14815860</v>
      </c>
      <c r="F257" s="120">
        <f t="shared" si="82"/>
        <v>9493280</v>
      </c>
      <c r="G257" s="120">
        <f t="shared" si="82"/>
        <v>6921201</v>
      </c>
      <c r="H257" s="120">
        <f t="shared" si="82"/>
        <v>1760957</v>
      </c>
    </row>
    <row r="258" spans="1:8" ht="75">
      <c r="B258" s="68" t="s">
        <v>462</v>
      </c>
      <c r="C258" s="120"/>
      <c r="D258" s="60">
        <v>5622930</v>
      </c>
      <c r="E258" s="60">
        <v>5622930</v>
      </c>
      <c r="F258" s="60">
        <v>4022300</v>
      </c>
      <c r="G258" s="66">
        <v>3063968</v>
      </c>
      <c r="H258" s="66">
        <v>790683</v>
      </c>
    </row>
    <row r="259" spans="1:8" ht="75">
      <c r="B259" s="68" t="s">
        <v>463</v>
      </c>
      <c r="C259" s="120"/>
      <c r="D259" s="60">
        <v>5062930</v>
      </c>
      <c r="E259" s="60">
        <v>5062930</v>
      </c>
      <c r="F259" s="60">
        <v>3136170</v>
      </c>
      <c r="G259" s="66">
        <v>2115614</v>
      </c>
      <c r="H259" s="66">
        <v>530464</v>
      </c>
    </row>
    <row r="260" spans="1:8" ht="60">
      <c r="B260" s="68" t="s">
        <v>464</v>
      </c>
      <c r="C260" s="120"/>
      <c r="D260" s="60">
        <v>4130000</v>
      </c>
      <c r="E260" s="60">
        <v>4130000</v>
      </c>
      <c r="F260" s="60">
        <v>2334810</v>
      </c>
      <c r="G260" s="66">
        <v>1741619</v>
      </c>
      <c r="H260" s="66">
        <v>439810</v>
      </c>
    </row>
    <row r="261" spans="1:8" ht="120">
      <c r="B261" s="68" t="s">
        <v>521</v>
      </c>
      <c r="C261" s="120"/>
      <c r="D261" s="60">
        <v>1272740</v>
      </c>
      <c r="E261" s="60">
        <v>1272740</v>
      </c>
      <c r="F261" s="60">
        <v>1272740</v>
      </c>
      <c r="G261" s="66">
        <v>1272723</v>
      </c>
      <c r="H261" s="66">
        <v>567221</v>
      </c>
    </row>
    <row r="262" spans="1:8">
      <c r="A262" s="42" t="s">
        <v>465</v>
      </c>
      <c r="B262" s="100" t="s">
        <v>466</v>
      </c>
      <c r="C262" s="123">
        <f>+C263</f>
        <v>0</v>
      </c>
      <c r="D262" s="123">
        <f t="shared" ref="D262:H264" si="83">+D263</f>
        <v>22935000</v>
      </c>
      <c r="E262" s="123">
        <f t="shared" si="83"/>
        <v>22935000</v>
      </c>
      <c r="F262" s="123">
        <f t="shared" si="83"/>
        <v>15720000</v>
      </c>
      <c r="G262" s="123">
        <f t="shared" si="83"/>
        <v>12215173</v>
      </c>
      <c r="H262" s="123">
        <f t="shared" si="83"/>
        <v>2627255</v>
      </c>
    </row>
    <row r="263" spans="1:8">
      <c r="A263" s="42" t="s">
        <v>467</v>
      </c>
      <c r="B263" s="100" t="s">
        <v>217</v>
      </c>
      <c r="C263" s="123">
        <f>+C264</f>
        <v>0</v>
      </c>
      <c r="D263" s="123">
        <f t="shared" si="83"/>
        <v>22935000</v>
      </c>
      <c r="E263" s="123">
        <f t="shared" si="83"/>
        <v>22935000</v>
      </c>
      <c r="F263" s="123">
        <f t="shared" si="83"/>
        <v>15720000</v>
      </c>
      <c r="G263" s="123">
        <f t="shared" si="83"/>
        <v>12215173</v>
      </c>
      <c r="H263" s="123">
        <f t="shared" si="83"/>
        <v>2627255</v>
      </c>
    </row>
    <row r="264" spans="1:8">
      <c r="A264" s="42" t="s">
        <v>468</v>
      </c>
      <c r="B264" s="62" t="s">
        <v>469</v>
      </c>
      <c r="C264" s="123">
        <f>+C265</f>
        <v>0</v>
      </c>
      <c r="D264" s="123">
        <f t="shared" si="83"/>
        <v>22935000</v>
      </c>
      <c r="E264" s="123">
        <f t="shared" si="83"/>
        <v>22935000</v>
      </c>
      <c r="F264" s="123">
        <f t="shared" si="83"/>
        <v>15720000</v>
      </c>
      <c r="G264" s="123">
        <f t="shared" si="83"/>
        <v>12215173</v>
      </c>
      <c r="H264" s="123">
        <f t="shared" si="83"/>
        <v>2627255</v>
      </c>
    </row>
    <row r="265" spans="1:8">
      <c r="A265" s="42" t="s">
        <v>470</v>
      </c>
      <c r="B265" s="100" t="s">
        <v>471</v>
      </c>
      <c r="C265" s="119">
        <f t="shared" ref="C265:H265" si="84">C266</f>
        <v>0</v>
      </c>
      <c r="D265" s="119">
        <f t="shared" si="84"/>
        <v>22935000</v>
      </c>
      <c r="E265" s="119">
        <f t="shared" si="84"/>
        <v>22935000</v>
      </c>
      <c r="F265" s="119">
        <f t="shared" si="84"/>
        <v>15720000</v>
      </c>
      <c r="G265" s="119">
        <f t="shared" si="84"/>
        <v>12215173</v>
      </c>
      <c r="H265" s="119">
        <f t="shared" si="84"/>
        <v>2627255</v>
      </c>
    </row>
    <row r="266" spans="1:8">
      <c r="A266" s="42" t="s">
        <v>472</v>
      </c>
      <c r="B266" s="100" t="s">
        <v>473</v>
      </c>
      <c r="C266" s="119">
        <f t="shared" ref="C266:H266" si="85">C268+C269+C270</f>
        <v>0</v>
      </c>
      <c r="D266" s="119">
        <f t="shared" si="85"/>
        <v>22935000</v>
      </c>
      <c r="E266" s="119">
        <f t="shared" si="85"/>
        <v>22935000</v>
      </c>
      <c r="F266" s="119">
        <f t="shared" si="85"/>
        <v>15720000</v>
      </c>
      <c r="G266" s="119">
        <f t="shared" si="85"/>
        <v>12215173</v>
      </c>
      <c r="H266" s="119">
        <f t="shared" si="85"/>
        <v>2627255</v>
      </c>
    </row>
    <row r="267" spans="1:8">
      <c r="A267" s="42" t="s">
        <v>474</v>
      </c>
      <c r="B267" s="100" t="s">
        <v>475</v>
      </c>
      <c r="C267" s="119">
        <f t="shared" ref="C267:H267" si="86">C268</f>
        <v>0</v>
      </c>
      <c r="D267" s="119">
        <f t="shared" si="86"/>
        <v>13017000</v>
      </c>
      <c r="E267" s="119">
        <f t="shared" si="86"/>
        <v>13017000</v>
      </c>
      <c r="F267" s="119">
        <f t="shared" si="86"/>
        <v>9086000</v>
      </c>
      <c r="G267" s="119">
        <f t="shared" si="86"/>
        <v>7109173</v>
      </c>
      <c r="H267" s="119">
        <f t="shared" si="86"/>
        <v>1527255</v>
      </c>
    </row>
    <row r="268" spans="1:8">
      <c r="A268" s="42" t="s">
        <v>476</v>
      </c>
      <c r="B268" s="101" t="s">
        <v>477</v>
      </c>
      <c r="C268" s="120"/>
      <c r="D268" s="60">
        <v>13017000</v>
      </c>
      <c r="E268" s="60">
        <v>13017000</v>
      </c>
      <c r="F268" s="60">
        <v>9086000</v>
      </c>
      <c r="G268" s="67">
        <v>7109173</v>
      </c>
      <c r="H268" s="67">
        <v>1527255</v>
      </c>
    </row>
    <row r="269" spans="1:8">
      <c r="A269" s="42" t="s">
        <v>478</v>
      </c>
      <c r="B269" s="101" t="s">
        <v>479</v>
      </c>
      <c r="C269" s="120"/>
      <c r="D269" s="60">
        <v>9918000</v>
      </c>
      <c r="E269" s="60">
        <v>9918000</v>
      </c>
      <c r="F269" s="60">
        <v>6634000</v>
      </c>
      <c r="G269" s="67">
        <v>5106000</v>
      </c>
      <c r="H269" s="67">
        <v>1100000</v>
      </c>
    </row>
    <row r="270" spans="1:8">
      <c r="B270" s="72" t="s">
        <v>480</v>
      </c>
      <c r="C270" s="120"/>
      <c r="D270" s="60"/>
      <c r="E270" s="60"/>
      <c r="F270" s="60"/>
      <c r="G270" s="67"/>
      <c r="H270" s="67"/>
    </row>
    <row r="271" spans="1:8" ht="30">
      <c r="A271" s="42" t="s">
        <v>228</v>
      </c>
      <c r="B271" s="102" t="s">
        <v>229</v>
      </c>
      <c r="C271" s="125">
        <f>C276+C272</f>
        <v>0</v>
      </c>
      <c r="D271" s="125">
        <f t="shared" ref="D271:H271" si="87">D276+D272</f>
        <v>0</v>
      </c>
      <c r="E271" s="125">
        <f t="shared" si="87"/>
        <v>0</v>
      </c>
      <c r="F271" s="125">
        <f t="shared" si="87"/>
        <v>0</v>
      </c>
      <c r="G271" s="125">
        <f t="shared" si="87"/>
        <v>0</v>
      </c>
      <c r="H271" s="125">
        <f t="shared" si="87"/>
        <v>0</v>
      </c>
    </row>
    <row r="272" spans="1:8">
      <c r="A272" s="42" t="s">
        <v>481</v>
      </c>
      <c r="B272" s="102" t="s">
        <v>482</v>
      </c>
      <c r="C272" s="125">
        <f>C273+C274+C275</f>
        <v>0</v>
      </c>
      <c r="D272" s="125">
        <f t="shared" ref="D272:H272" si="88">D273+D274+D275</f>
        <v>0</v>
      </c>
      <c r="E272" s="125">
        <f t="shared" si="88"/>
        <v>0</v>
      </c>
      <c r="F272" s="125">
        <f t="shared" si="88"/>
        <v>0</v>
      </c>
      <c r="G272" s="125">
        <f t="shared" si="88"/>
        <v>0</v>
      </c>
      <c r="H272" s="125">
        <f t="shared" si="88"/>
        <v>0</v>
      </c>
    </row>
    <row r="273" spans="1:8">
      <c r="A273" s="42" t="s">
        <v>483</v>
      </c>
      <c r="B273" s="102" t="s">
        <v>484</v>
      </c>
      <c r="C273" s="125"/>
      <c r="D273" s="60"/>
      <c r="E273" s="60"/>
      <c r="F273" s="60"/>
      <c r="G273" s="73"/>
      <c r="H273" s="73"/>
    </row>
    <row r="274" spans="1:8">
      <c r="A274" s="42" t="s">
        <v>485</v>
      </c>
      <c r="B274" s="102" t="s">
        <v>486</v>
      </c>
      <c r="C274" s="125"/>
      <c r="D274" s="60"/>
      <c r="E274" s="60"/>
      <c r="F274" s="60"/>
      <c r="G274" s="73"/>
      <c r="H274" s="73"/>
    </row>
    <row r="275" spans="1:8">
      <c r="A275" s="42" t="s">
        <v>487</v>
      </c>
      <c r="B275" s="102" t="s">
        <v>488</v>
      </c>
      <c r="C275" s="125"/>
      <c r="D275" s="60"/>
      <c r="E275" s="60"/>
      <c r="F275" s="60"/>
      <c r="G275" s="73"/>
      <c r="H275" s="73"/>
    </row>
    <row r="276" spans="1:8">
      <c r="A276" s="42" t="s">
        <v>489</v>
      </c>
      <c r="B276" s="102" t="s">
        <v>518</v>
      </c>
      <c r="C276" s="125">
        <f>C277+C278+C279</f>
        <v>0</v>
      </c>
      <c r="D276" s="125">
        <f t="shared" ref="D276:H276" si="89">D277+D278+D279</f>
        <v>0</v>
      </c>
      <c r="E276" s="125">
        <f t="shared" si="89"/>
        <v>0</v>
      </c>
      <c r="F276" s="125">
        <f t="shared" si="89"/>
        <v>0</v>
      </c>
      <c r="G276" s="125">
        <f t="shared" si="89"/>
        <v>0</v>
      </c>
      <c r="H276" s="125">
        <f t="shared" si="89"/>
        <v>0</v>
      </c>
    </row>
    <row r="277" spans="1:8">
      <c r="A277" s="42" t="s">
        <v>490</v>
      </c>
      <c r="B277" s="103" t="s">
        <v>491</v>
      </c>
      <c r="C277" s="96"/>
      <c r="D277" s="60"/>
      <c r="E277" s="60"/>
      <c r="F277" s="60"/>
      <c r="G277" s="67"/>
      <c r="H277" s="67"/>
    </row>
    <row r="278" spans="1:8">
      <c r="A278" s="42" t="s">
        <v>492</v>
      </c>
      <c r="B278" s="103" t="s">
        <v>493</v>
      </c>
      <c r="C278" s="96"/>
      <c r="D278" s="60"/>
      <c r="E278" s="60"/>
      <c r="F278" s="60"/>
      <c r="G278" s="67"/>
      <c r="H278" s="67"/>
    </row>
    <row r="279" spans="1:8">
      <c r="A279" s="42" t="s">
        <v>494</v>
      </c>
      <c r="B279" s="103" t="s">
        <v>488</v>
      </c>
      <c r="C279" s="96"/>
      <c r="D279" s="60"/>
      <c r="E279" s="60"/>
      <c r="F279" s="60"/>
      <c r="G279" s="67"/>
      <c r="H279" s="67"/>
    </row>
    <row r="280" spans="1:8">
      <c r="A280" s="42" t="s">
        <v>495</v>
      </c>
      <c r="B280" s="102" t="s">
        <v>496</v>
      </c>
      <c r="C280" s="125">
        <f>C281</f>
        <v>0</v>
      </c>
      <c r="D280" s="125">
        <f t="shared" ref="D280:H281" si="90">D281</f>
        <v>0</v>
      </c>
      <c r="E280" s="125">
        <f t="shared" si="90"/>
        <v>0</v>
      </c>
      <c r="F280" s="125">
        <f t="shared" si="90"/>
        <v>0</v>
      </c>
      <c r="G280" s="125">
        <f t="shared" si="90"/>
        <v>0</v>
      </c>
      <c r="H280" s="125">
        <f t="shared" si="90"/>
        <v>0</v>
      </c>
    </row>
    <row r="281" spans="1:8">
      <c r="A281" s="42" t="s">
        <v>497</v>
      </c>
      <c r="B281" s="102" t="s">
        <v>217</v>
      </c>
      <c r="C281" s="125">
        <f>C282</f>
        <v>0</v>
      </c>
      <c r="D281" s="125">
        <f t="shared" si="90"/>
        <v>0</v>
      </c>
      <c r="E281" s="125">
        <f t="shared" si="90"/>
        <v>0</v>
      </c>
      <c r="F281" s="125">
        <f t="shared" si="90"/>
        <v>0</v>
      </c>
      <c r="G281" s="125">
        <f t="shared" si="90"/>
        <v>0</v>
      </c>
      <c r="H281" s="125">
        <f t="shared" si="90"/>
        <v>0</v>
      </c>
    </row>
    <row r="282" spans="1:8" ht="30">
      <c r="A282" s="42" t="s">
        <v>498</v>
      </c>
      <c r="B282" s="102" t="s">
        <v>229</v>
      </c>
      <c r="C282" s="125">
        <f>C285</f>
        <v>0</v>
      </c>
      <c r="D282" s="125">
        <f t="shared" ref="D282:H282" si="91">D285</f>
        <v>0</v>
      </c>
      <c r="E282" s="125">
        <f t="shared" si="91"/>
        <v>0</v>
      </c>
      <c r="F282" s="125">
        <f t="shared" si="91"/>
        <v>0</v>
      </c>
      <c r="G282" s="125">
        <f t="shared" si="91"/>
        <v>0</v>
      </c>
      <c r="H282" s="125">
        <f t="shared" si="91"/>
        <v>0</v>
      </c>
    </row>
    <row r="283" spans="1:8">
      <c r="A283" s="42" t="s">
        <v>499</v>
      </c>
      <c r="B283" s="102" t="s">
        <v>242</v>
      </c>
      <c r="C283" s="125">
        <f t="shared" ref="C283:H288" si="92">C284</f>
        <v>0</v>
      </c>
      <c r="D283" s="125">
        <f t="shared" si="92"/>
        <v>0</v>
      </c>
      <c r="E283" s="125">
        <f t="shared" si="92"/>
        <v>0</v>
      </c>
      <c r="F283" s="125">
        <f t="shared" si="92"/>
        <v>0</v>
      </c>
      <c r="G283" s="125">
        <f t="shared" si="92"/>
        <v>0</v>
      </c>
      <c r="H283" s="125">
        <f t="shared" si="92"/>
        <v>0</v>
      </c>
    </row>
    <row r="284" spans="1:8">
      <c r="A284" s="42" t="s">
        <v>500</v>
      </c>
      <c r="B284" s="102" t="s">
        <v>217</v>
      </c>
      <c r="C284" s="125">
        <f t="shared" si="92"/>
        <v>0</v>
      </c>
      <c r="D284" s="125">
        <f t="shared" si="92"/>
        <v>0</v>
      </c>
      <c r="E284" s="125">
        <f t="shared" si="92"/>
        <v>0</v>
      </c>
      <c r="F284" s="125">
        <f t="shared" si="92"/>
        <v>0</v>
      </c>
      <c r="G284" s="125">
        <f t="shared" si="92"/>
        <v>0</v>
      </c>
      <c r="H284" s="125">
        <f t="shared" si="92"/>
        <v>0</v>
      </c>
    </row>
    <row r="285" spans="1:8" ht="30">
      <c r="A285" s="42" t="s">
        <v>501</v>
      </c>
      <c r="B285" s="103" t="s">
        <v>229</v>
      </c>
      <c r="C285" s="125">
        <f t="shared" si="92"/>
        <v>0</v>
      </c>
      <c r="D285" s="125">
        <f t="shared" si="92"/>
        <v>0</v>
      </c>
      <c r="E285" s="125">
        <f t="shared" si="92"/>
        <v>0</v>
      </c>
      <c r="F285" s="125">
        <f t="shared" si="92"/>
        <v>0</v>
      </c>
      <c r="G285" s="125">
        <f t="shared" si="92"/>
        <v>0</v>
      </c>
      <c r="H285" s="125">
        <f t="shared" si="92"/>
        <v>0</v>
      </c>
    </row>
    <row r="286" spans="1:8">
      <c r="A286" s="42" t="s">
        <v>502</v>
      </c>
      <c r="B286" s="102" t="s">
        <v>518</v>
      </c>
      <c r="C286" s="125">
        <f t="shared" si="92"/>
        <v>0</v>
      </c>
      <c r="D286" s="125">
        <f t="shared" si="92"/>
        <v>0</v>
      </c>
      <c r="E286" s="125">
        <f t="shared" si="92"/>
        <v>0</v>
      </c>
      <c r="F286" s="125">
        <f t="shared" si="92"/>
        <v>0</v>
      </c>
      <c r="G286" s="125">
        <f t="shared" si="92"/>
        <v>0</v>
      </c>
      <c r="H286" s="125">
        <f t="shared" si="92"/>
        <v>0</v>
      </c>
    </row>
    <row r="287" spans="1:8">
      <c r="A287" s="42" t="s">
        <v>503</v>
      </c>
      <c r="B287" s="102" t="s">
        <v>493</v>
      </c>
      <c r="C287" s="125">
        <f t="shared" si="92"/>
        <v>0</v>
      </c>
      <c r="D287" s="125">
        <f t="shared" si="92"/>
        <v>0</v>
      </c>
      <c r="E287" s="125">
        <f t="shared" si="92"/>
        <v>0</v>
      </c>
      <c r="F287" s="125">
        <f t="shared" si="92"/>
        <v>0</v>
      </c>
      <c r="G287" s="125">
        <f t="shared" si="92"/>
        <v>0</v>
      </c>
      <c r="H287" s="125">
        <f t="shared" si="92"/>
        <v>0</v>
      </c>
    </row>
    <row r="288" spans="1:8">
      <c r="A288" s="42" t="s">
        <v>504</v>
      </c>
      <c r="B288" s="102" t="s">
        <v>505</v>
      </c>
      <c r="C288" s="125">
        <f t="shared" si="92"/>
        <v>0</v>
      </c>
      <c r="D288" s="125">
        <f t="shared" si="92"/>
        <v>0</v>
      </c>
      <c r="E288" s="125">
        <f t="shared" si="92"/>
        <v>0</v>
      </c>
      <c r="F288" s="125">
        <f t="shared" si="92"/>
        <v>0</v>
      </c>
      <c r="G288" s="125">
        <f t="shared" si="92"/>
        <v>0</v>
      </c>
      <c r="H288" s="125">
        <f t="shared" si="92"/>
        <v>0</v>
      </c>
    </row>
    <row r="289" spans="1:8">
      <c r="A289" s="42" t="s">
        <v>506</v>
      </c>
      <c r="B289" s="103" t="s">
        <v>507</v>
      </c>
      <c r="C289" s="96"/>
      <c r="D289" s="60"/>
      <c r="E289" s="60"/>
      <c r="F289" s="60"/>
      <c r="G289" s="67"/>
      <c r="H289" s="67"/>
    </row>
    <row r="291" spans="1:8">
      <c r="B291" s="129" t="s">
        <v>522</v>
      </c>
      <c r="E291" s="45" t="s">
        <v>523</v>
      </c>
    </row>
    <row r="292" spans="1:8">
      <c r="B292" s="129" t="s">
        <v>524</v>
      </c>
      <c r="E292" s="45" t="s">
        <v>525</v>
      </c>
    </row>
    <row r="293" spans="1:8">
      <c r="B293" s="11"/>
      <c r="C293" s="41"/>
      <c r="D293" s="41"/>
      <c r="E293" s="11"/>
    </row>
  </sheetData>
  <protectedRanges>
    <protectedRange sqref="B2:B3 C1:C3" name="Zonă1_1" securityDescriptor="O:WDG:WDD:(A;;CC;;;WD)"/>
    <protectedRange sqref="G144:H145 G45:H50 G69:H69 G37:H40 G162:H164 G61:H65 G80:H84 G53:H56 G201:H201 G133:H137 G25:H33 G35:H35 G99:H105 G91:H93 G111:H112 G95:H96 G114:H115 G117:H118 G120:H121 G123:H124 G126:H127 G147:H148 G150:H154 G156:H159 G166:H169 G181:H183 G207:H211 G139:H141" name="Zonă3"/>
    <protectedRange sqref="B1" name="Zonă1_1_1_1_1_1" securityDescriptor="O:WDG:WDD:(A;;CC;;;WD)"/>
  </protectedRanges>
  <printOptions horizontalCentered="1"/>
  <pageMargins left="0.75" right="0.75" top="0.21" bottom="0.18" header="0.17" footer="0.17"/>
  <pageSetup scale="52" orientation="portrait" r:id="rId1"/>
  <headerFooter alignWithMargins="0"/>
  <rowBreaks count="1" manualBreakCount="1">
    <brk id="23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2023-04-12T13:07:28Z</cp:lastPrinted>
  <dcterms:created xsi:type="dcterms:W3CDTF">2023-02-07T08:41:31Z</dcterms:created>
  <dcterms:modified xsi:type="dcterms:W3CDTF">2023-05-18T12:07:13Z</dcterms:modified>
</cp:coreProperties>
</file>