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contractare 2019" sheetId="1" r:id="rId1"/>
    <sheet name="C, R,D 2019" sheetId="2" r:id="rId2"/>
  </sheets>
  <definedNames/>
  <calcPr fullCalcOnLoad="1"/>
</workbook>
</file>

<file path=xl/sharedStrings.xml><?xml version="1.0" encoding="utf-8"?>
<sst xmlns="http://schemas.openxmlformats.org/spreadsheetml/2006/main" count="193" uniqueCount="47">
  <si>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</si>
  <si>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</si>
  <si>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</si>
  <si>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</si>
  <si>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</si>
  <si>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</si>
  <si>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</si>
  <si>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</si>
  <si>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</si>
  <si>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DE URGENTA VASLUI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</si>
  <si>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</si>
  <si>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</si>
  <si>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</si>
  <si>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</si>
  <si>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</si>
  <si>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</si>
  <si>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</si>
  <si>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</si>
  <si>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</si>
  <si>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</si>
  <si>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SERVICII</t>
  </si>
  <si>
    <t>CONTRACTAT</t>
  </si>
  <si>
    <t>REALIZAT</t>
  </si>
  <si>
    <t>DECONTAT</t>
  </si>
  <si>
    <t>1% ATI</t>
  </si>
  <si>
    <t>IAN.</t>
  </si>
  <si>
    <t>FEB.</t>
  </si>
  <si>
    <t xml:space="preserve">MAR. </t>
  </si>
  <si>
    <t>TRIM. I</t>
  </si>
  <si>
    <t>APR.</t>
  </si>
  <si>
    <t>MAI</t>
  </si>
  <si>
    <t>IUN.</t>
  </si>
  <si>
    <t>TRIM. II</t>
  </si>
  <si>
    <t>IUL</t>
  </si>
  <si>
    <t>AUG</t>
  </si>
  <si>
    <t>SEP</t>
  </si>
  <si>
    <t>TRIM III</t>
  </si>
  <si>
    <t>OCT</t>
  </si>
  <si>
    <t>NOV</t>
  </si>
  <si>
    <t>DEC</t>
  </si>
  <si>
    <t>TRIM IV</t>
  </si>
  <si>
    <t>TOTAL 2019</t>
  </si>
  <si>
    <t>TOTAL GENERAL</t>
  </si>
  <si>
    <t>CA 2019</t>
  </si>
  <si>
    <t xml:space="preserve">CAS VASLUI </t>
  </si>
  <si>
    <t>SITUATIA SUMELOR CONTRACTATE CU SPITALELE PE ANUL 2019</t>
  </si>
  <si>
    <t>SITUATIA SUMELOR CONTRACTATE / REALIZATE SI DECONTATE LA SPITALE PENTRU ANUL 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</si>
</sst>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  <numFmt numFmtId="166" formatCode="#,##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4" fontId="4" fillId="2" borderId="3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17" fontId="4" fillId="0" borderId="11" xfId="0" applyNumberFormat="1" applyFont="1" applyBorder="1" applyAlignment="1" quotePrefix="1">
      <alignment/>
    </xf>
    <xf numFmtId="4" fontId="4" fillId="0" borderId="5" xfId="0" applyNumberFormat="1" applyFont="1" applyBorder="1" applyAlignment="1">
      <alignment/>
    </xf>
    <xf numFmtId="0" fontId="0" fillId="0" borderId="11" xfId="0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4" fillId="2" borderId="5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2" borderId="20" xfId="0" applyFont="1" applyFill="1" applyBorder="1" applyAlignment="1">
      <alignment/>
    </xf>
    <xf numFmtId="4" fontId="4" fillId="0" borderId="4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2" borderId="21" xfId="0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" fillId="2" borderId="22" xfId="0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2" borderId="24" xfId="0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 horizontal="left"/>
    </xf>
    <xf numFmtId="4" fontId="4" fillId="0" borderId="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2" borderId="28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13" xfId="0" applyNumberFormat="1" applyFont="1" applyFill="1" applyBorder="1" applyAlignment="1" quotePrefix="1">
      <alignment horizontal="right"/>
    </xf>
    <xf numFmtId="0" fontId="4" fillId="0" borderId="21" xfId="0" applyFont="1" applyFill="1" applyBorder="1" applyAlignment="1">
      <alignment/>
    </xf>
    <xf numFmtId="4" fontId="4" fillId="2" borderId="14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2" borderId="31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 quotePrefix="1">
      <alignment horizontal="right"/>
    </xf>
    <xf numFmtId="4" fontId="4" fillId="0" borderId="15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34" xfId="0" applyBorder="1" applyAlignment="1">
      <alignment/>
    </xf>
    <xf numFmtId="4" fontId="6" fillId="0" borderId="13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5" fillId="0" borderId="36" xfId="0" applyNumberFormat="1" applyFont="1" applyBorder="1" applyAlignment="1" quotePrefix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Border="1" applyAlignment="1" quotePrefix="1">
      <alignment/>
    </xf>
    <xf numFmtId="4" fontId="4" fillId="0" borderId="11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 quotePrefix="1">
      <alignment/>
    </xf>
    <xf numFmtId="0" fontId="4" fillId="0" borderId="13" xfId="0" applyFont="1" applyBorder="1" applyAlignment="1">
      <alignment/>
    </xf>
    <xf numFmtId="4" fontId="0" fillId="0" borderId="2" xfId="0" applyNumberFormat="1" applyBorder="1" applyAlignment="1">
      <alignment/>
    </xf>
    <xf numFmtId="4" fontId="6" fillId="0" borderId="2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09">
      <selection activeCell="B141" sqref="B141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4.57421875" style="0" customWidth="1"/>
    <col min="4" max="4" width="17.57421875" style="188" customWidth="1"/>
    <col min="5" max="5" width="15.7109375" style="189" customWidth="1"/>
    <col min="6" max="6" width="16.28125" style="188" customWidth="1"/>
    <col min="7" max="7" width="16.8515625" style="188" customWidth="1"/>
    <col min="8" max="8" width="14.28125" style="0" customWidth="1"/>
    <col min="9" max="9" width="18.00390625" style="0" customWidth="1"/>
    <col min="11" max="11" width="13.8515625" style="0" bestFit="1" customWidth="1"/>
  </cols>
  <sheetData>
    <row r="1" ht="15.75">
      <c r="A1" s="191" t="s">
        <v>44</v>
      </c>
    </row>
    <row r="3" spans="1:7" ht="16.5" thickBot="1">
      <c r="A3" s="192" t="s">
        <v>45</v>
      </c>
      <c r="B3" s="192"/>
      <c r="C3" s="192"/>
      <c r="D3" s="192"/>
      <c r="E3" s="192"/>
      <c r="F3" s="192"/>
      <c r="G3" s="192"/>
    </row>
    <row r="4" spans="1:9" ht="15.75">
      <c r="A4" s="43" t="s">
        <v>0</v>
      </c>
      <c r="B4" s="44" t="s">
        <v>1</v>
      </c>
      <c r="C4" s="44"/>
      <c r="D4" s="45" t="s">
        <v>2</v>
      </c>
      <c r="E4" s="46" t="s">
        <v>3</v>
      </c>
      <c r="F4" s="45" t="s">
        <v>4</v>
      </c>
      <c r="G4" s="47" t="s">
        <v>5</v>
      </c>
      <c r="H4" s="48" t="s">
        <v>24</v>
      </c>
      <c r="I4" s="49" t="s">
        <v>5</v>
      </c>
    </row>
    <row r="5" spans="1:9" ht="16.5" thickBot="1">
      <c r="A5" s="50" t="s">
        <v>6</v>
      </c>
      <c r="B5" s="51" t="s">
        <v>7</v>
      </c>
      <c r="C5" s="52"/>
      <c r="D5" s="53"/>
      <c r="E5" s="54"/>
      <c r="F5" s="53"/>
      <c r="G5" s="55" t="s">
        <v>20</v>
      </c>
      <c r="H5" s="56"/>
      <c r="I5" s="57"/>
    </row>
    <row r="6" spans="1:9" ht="15.75">
      <c r="A6" s="2">
        <v>1</v>
      </c>
      <c r="B6" s="58" t="s">
        <v>8</v>
      </c>
      <c r="C6" s="59" t="s">
        <v>25</v>
      </c>
      <c r="D6" s="60">
        <v>3786948</v>
      </c>
      <c r="E6" s="60">
        <v>457983.05</v>
      </c>
      <c r="F6" s="60">
        <v>213536.05</v>
      </c>
      <c r="G6" s="61">
        <f aca="true" t="shared" si="0" ref="G6:G12">SUM(D6:F6)</f>
        <v>4458467.1</v>
      </c>
      <c r="H6" s="62"/>
      <c r="I6" s="63"/>
    </row>
    <row r="7" spans="1:9" ht="15.75">
      <c r="A7" s="3"/>
      <c r="B7" s="64" t="s">
        <v>9</v>
      </c>
      <c r="C7" s="65" t="s">
        <v>26</v>
      </c>
      <c r="D7" s="66">
        <v>3786948</v>
      </c>
      <c r="E7" s="66">
        <v>393844.95</v>
      </c>
      <c r="F7" s="66">
        <v>213536.05</v>
      </c>
      <c r="G7" s="67">
        <f t="shared" si="0"/>
        <v>4394329</v>
      </c>
      <c r="H7" s="4"/>
      <c r="I7" s="68"/>
    </row>
    <row r="8" spans="1:9" ht="16.5" thickBot="1">
      <c r="A8" s="50"/>
      <c r="B8" s="51"/>
      <c r="C8" s="69" t="s">
        <v>27</v>
      </c>
      <c r="D8" s="70">
        <v>3786948</v>
      </c>
      <c r="E8" s="70">
        <v>450021.95</v>
      </c>
      <c r="F8" s="70">
        <v>324116.15</v>
      </c>
      <c r="G8" s="71">
        <f t="shared" si="0"/>
        <v>4561086.100000001</v>
      </c>
      <c r="H8" s="4"/>
      <c r="I8" s="68"/>
    </row>
    <row r="9" spans="1:9" ht="16.5" thickBot="1">
      <c r="A9" s="72"/>
      <c r="B9" s="73"/>
      <c r="C9" s="74" t="s">
        <v>28</v>
      </c>
      <c r="D9" s="75">
        <f>SUM(D6:D8)</f>
        <v>11360844</v>
      </c>
      <c r="E9" s="75">
        <f>SUM(E6:E8)</f>
        <v>1301849.95</v>
      </c>
      <c r="F9" s="75">
        <f>SUM(F6:F8)</f>
        <v>751188.25</v>
      </c>
      <c r="G9" s="76">
        <f>SUM(G6:G8)</f>
        <v>13413882.2</v>
      </c>
      <c r="H9" s="77">
        <v>173674.51</v>
      </c>
      <c r="I9" s="78">
        <v>13587556.709999999</v>
      </c>
    </row>
    <row r="10" spans="1:9" ht="15.75">
      <c r="A10" s="72"/>
      <c r="B10" s="79"/>
      <c r="C10" s="59" t="s">
        <v>29</v>
      </c>
      <c r="D10" s="80">
        <v>4045192.8</v>
      </c>
      <c r="E10" s="80">
        <v>455323.95</v>
      </c>
      <c r="F10" s="80">
        <v>229016.05</v>
      </c>
      <c r="G10" s="61">
        <f t="shared" si="0"/>
        <v>4729532.8</v>
      </c>
      <c r="H10" s="4"/>
      <c r="I10" s="68"/>
    </row>
    <row r="11" spans="1:9" ht="15.75">
      <c r="A11" s="72"/>
      <c r="B11" s="81"/>
      <c r="C11" s="65" t="s">
        <v>30</v>
      </c>
      <c r="D11" s="82">
        <v>4047120</v>
      </c>
      <c r="E11" s="83">
        <v>403732.95</v>
      </c>
      <c r="F11" s="83">
        <v>280607.05</v>
      </c>
      <c r="G11" s="67">
        <f t="shared" si="0"/>
        <v>4731460</v>
      </c>
      <c r="H11" s="4"/>
      <c r="I11" s="68"/>
    </row>
    <row r="12" spans="1:9" ht="16.5" thickBot="1">
      <c r="A12" s="72"/>
      <c r="B12" s="81"/>
      <c r="C12" s="69" t="s">
        <v>31</v>
      </c>
      <c r="D12" s="84">
        <v>4047120</v>
      </c>
      <c r="E12" s="84">
        <v>433323.95</v>
      </c>
      <c r="F12" s="84">
        <v>251016.05</v>
      </c>
      <c r="G12" s="85">
        <f t="shared" si="0"/>
        <v>4731460</v>
      </c>
      <c r="H12" s="4"/>
      <c r="I12" s="68"/>
    </row>
    <row r="13" spans="1:9" ht="16.5" thickBot="1">
      <c r="A13" s="72"/>
      <c r="B13" s="86"/>
      <c r="C13" s="74" t="s">
        <v>32</v>
      </c>
      <c r="D13" s="87">
        <f>SUM(D10:D12)</f>
        <v>12139432.8</v>
      </c>
      <c r="E13" s="87">
        <f>SUM(E10:E12)</f>
        <v>1292380.85</v>
      </c>
      <c r="F13" s="87">
        <f>SUM(F10:F12)</f>
        <v>760639.1499999999</v>
      </c>
      <c r="G13" s="88">
        <f>SUM(G10:G12)</f>
        <v>14192452.8</v>
      </c>
      <c r="H13" s="77">
        <v>181116.69</v>
      </c>
      <c r="I13" s="78">
        <v>14373569.49</v>
      </c>
    </row>
    <row r="14" spans="1:9" ht="15.75">
      <c r="A14" s="3"/>
      <c r="B14" s="89"/>
      <c r="C14" s="59" t="s">
        <v>33</v>
      </c>
      <c r="D14" s="80">
        <v>4047120</v>
      </c>
      <c r="E14" s="80">
        <v>411603.91</v>
      </c>
      <c r="F14" s="80">
        <v>228994.09</v>
      </c>
      <c r="G14" s="61">
        <f aca="true" t="shared" si="1" ref="G14:G29">SUM(D14:F14)</f>
        <v>4687718</v>
      </c>
      <c r="H14" s="4"/>
      <c r="I14" s="68"/>
    </row>
    <row r="15" spans="1:9" ht="15.75">
      <c r="A15" s="72"/>
      <c r="B15" s="90"/>
      <c r="C15" s="65" t="s">
        <v>34</v>
      </c>
      <c r="D15" s="82">
        <v>4047120</v>
      </c>
      <c r="E15" s="82">
        <v>406758.87</v>
      </c>
      <c r="F15" s="82">
        <v>200008.13</v>
      </c>
      <c r="G15" s="8">
        <f t="shared" si="1"/>
        <v>4653887</v>
      </c>
      <c r="H15" s="4"/>
      <c r="I15" s="68"/>
    </row>
    <row r="16" spans="1:9" ht="16.5" thickBot="1">
      <c r="A16" s="72"/>
      <c r="B16" s="91"/>
      <c r="C16" s="92" t="s">
        <v>35</v>
      </c>
      <c r="D16" s="70">
        <v>4047120</v>
      </c>
      <c r="E16" s="70">
        <v>387186.87</v>
      </c>
      <c r="F16" s="70">
        <v>249788.13</v>
      </c>
      <c r="G16" s="9">
        <f t="shared" si="1"/>
        <v>4684095</v>
      </c>
      <c r="H16" s="4"/>
      <c r="I16" s="93"/>
    </row>
    <row r="17" spans="1:9" ht="16.5" thickBot="1">
      <c r="A17" s="3"/>
      <c r="B17" s="94"/>
      <c r="C17" s="95" t="s">
        <v>36</v>
      </c>
      <c r="D17" s="87">
        <f>SUM(D14:D16)</f>
        <v>12141360</v>
      </c>
      <c r="E17" s="87">
        <f>SUM(E14:E16)</f>
        <v>1205549.65</v>
      </c>
      <c r="F17" s="87">
        <f>SUM(F14:F16)</f>
        <v>678790.35</v>
      </c>
      <c r="G17" s="96">
        <f>SUM(G14:G16)</f>
        <v>14025700</v>
      </c>
      <c r="H17" s="77">
        <v>179731.61</v>
      </c>
      <c r="I17" s="78">
        <v>14205431.61</v>
      </c>
    </row>
    <row r="18" spans="1:9" ht="15.75">
      <c r="A18" s="50"/>
      <c r="B18" s="97"/>
      <c r="C18" s="98" t="s">
        <v>37</v>
      </c>
      <c r="D18" s="6">
        <v>4047120</v>
      </c>
      <c r="E18" s="6">
        <v>339991.87</v>
      </c>
      <c r="F18" s="6">
        <v>200008.13</v>
      </c>
      <c r="G18" s="10">
        <f t="shared" si="1"/>
        <v>4587120</v>
      </c>
      <c r="H18" s="4"/>
      <c r="I18" s="68"/>
    </row>
    <row r="19" spans="1:9" ht="15.75">
      <c r="A19" s="50"/>
      <c r="B19" s="99"/>
      <c r="C19" s="100" t="s">
        <v>38</v>
      </c>
      <c r="D19" s="7">
        <v>4047120</v>
      </c>
      <c r="E19" s="101">
        <v>343991.87</v>
      </c>
      <c r="F19" s="101">
        <v>401324.63</v>
      </c>
      <c r="G19" s="67">
        <f t="shared" si="1"/>
        <v>4792436.5</v>
      </c>
      <c r="H19" s="4"/>
      <c r="I19" s="68"/>
    </row>
    <row r="20" spans="1:9" ht="16.5" thickBot="1">
      <c r="A20" s="50"/>
      <c r="B20" s="102"/>
      <c r="C20" s="103" t="s">
        <v>39</v>
      </c>
      <c r="D20" s="104">
        <v>4047120</v>
      </c>
      <c r="E20" s="70">
        <v>280000.03</v>
      </c>
      <c r="F20" s="5">
        <v>200008.1</v>
      </c>
      <c r="G20" s="85">
        <f t="shared" si="1"/>
        <v>4527128.13</v>
      </c>
      <c r="H20" s="4"/>
      <c r="I20" s="68"/>
    </row>
    <row r="21" spans="1:9" ht="16.5" thickBot="1">
      <c r="A21" s="50"/>
      <c r="B21" s="105"/>
      <c r="C21" s="106" t="s">
        <v>40</v>
      </c>
      <c r="D21" s="107">
        <f>SUM(D18:D20)</f>
        <v>12141360</v>
      </c>
      <c r="E21" s="107">
        <f>SUM(E18:E20)</f>
        <v>963983.77</v>
      </c>
      <c r="F21" s="107">
        <f>SUM(F18:F20)</f>
        <v>801340.86</v>
      </c>
      <c r="G21" s="88">
        <f t="shared" si="1"/>
        <v>13906684.629999999</v>
      </c>
      <c r="H21" s="77">
        <v>193926.28</v>
      </c>
      <c r="I21" s="78">
        <f>G21+H21</f>
        <v>14100610.909999998</v>
      </c>
    </row>
    <row r="22" spans="1:11" ht="16.5" thickBot="1">
      <c r="A22" s="50"/>
      <c r="B22" s="108"/>
      <c r="C22" s="95" t="s">
        <v>41</v>
      </c>
      <c r="D22" s="109">
        <f>D9+D13+D17+D21</f>
        <v>47782996.8</v>
      </c>
      <c r="E22" s="109">
        <f>E9+E13+E17+E21</f>
        <v>4763764.22</v>
      </c>
      <c r="F22" s="109">
        <f>F9+F13+F17+F21</f>
        <v>2991958.61</v>
      </c>
      <c r="G22" s="96">
        <f t="shared" si="1"/>
        <v>55538719.629999995</v>
      </c>
      <c r="H22" s="77">
        <f>H9+H13+H17+H21</f>
        <v>728449.0900000001</v>
      </c>
      <c r="I22" s="78">
        <f>G22+H22</f>
        <v>56267168.72</v>
      </c>
      <c r="K22" s="1"/>
    </row>
    <row r="23" spans="1:9" ht="15.75">
      <c r="A23" s="2">
        <v>2</v>
      </c>
      <c r="B23" s="110" t="s">
        <v>10</v>
      </c>
      <c r="C23" s="98" t="s">
        <v>25</v>
      </c>
      <c r="D23" s="60">
        <v>3870405</v>
      </c>
      <c r="E23" s="111">
        <v>499777.64</v>
      </c>
      <c r="F23" s="60">
        <v>211433</v>
      </c>
      <c r="G23" s="61">
        <f t="shared" si="1"/>
        <v>4581615.64</v>
      </c>
      <c r="H23" s="4"/>
      <c r="I23" s="68"/>
    </row>
    <row r="24" spans="1:9" ht="15.75">
      <c r="A24" s="3"/>
      <c r="B24" s="112" t="s">
        <v>11</v>
      </c>
      <c r="C24" s="100" t="s">
        <v>26</v>
      </c>
      <c r="D24" s="66">
        <v>3870405</v>
      </c>
      <c r="E24" s="113">
        <v>449739.68</v>
      </c>
      <c r="F24" s="66">
        <v>158263</v>
      </c>
      <c r="G24" s="67">
        <f t="shared" si="1"/>
        <v>4478407.68</v>
      </c>
      <c r="H24" s="4"/>
      <c r="I24" s="68"/>
    </row>
    <row r="25" spans="1:9" ht="16.5" thickBot="1">
      <c r="A25" s="3"/>
      <c r="B25" s="112" t="s">
        <v>12</v>
      </c>
      <c r="C25" s="103" t="s">
        <v>27</v>
      </c>
      <c r="D25" s="70">
        <v>3870405</v>
      </c>
      <c r="E25" s="114">
        <v>457627.95</v>
      </c>
      <c r="F25" s="70">
        <v>190033</v>
      </c>
      <c r="G25" s="85">
        <f t="shared" si="1"/>
        <v>4518065.95</v>
      </c>
      <c r="H25" s="4"/>
      <c r="I25" s="68"/>
    </row>
    <row r="26" spans="1:9" ht="16.5" thickBot="1">
      <c r="A26" s="50"/>
      <c r="B26" s="108"/>
      <c r="C26" s="106" t="s">
        <v>28</v>
      </c>
      <c r="D26" s="107">
        <f>SUM(D23:D25)</f>
        <v>11611215</v>
      </c>
      <c r="E26" s="107">
        <f>SUM(E23:E25)</f>
        <v>1407145.27</v>
      </c>
      <c r="F26" s="107">
        <f>SUM(F23:F25)</f>
        <v>559729</v>
      </c>
      <c r="G26" s="88">
        <f>SUM(G23:G25)</f>
        <v>13578089.27</v>
      </c>
      <c r="H26" s="77">
        <v>176135.49</v>
      </c>
      <c r="I26" s="78">
        <v>13754224.76</v>
      </c>
    </row>
    <row r="27" spans="1:9" ht="15.75">
      <c r="A27" s="72"/>
      <c r="B27" s="115"/>
      <c r="C27" s="98" t="s">
        <v>29</v>
      </c>
      <c r="D27" s="80">
        <v>3870405</v>
      </c>
      <c r="E27" s="116">
        <v>469038.5</v>
      </c>
      <c r="F27" s="80">
        <v>186573</v>
      </c>
      <c r="G27" s="61">
        <f t="shared" si="1"/>
        <v>4526016.5</v>
      </c>
      <c r="H27" s="4"/>
      <c r="I27" s="68"/>
    </row>
    <row r="28" spans="1:9" ht="15.75">
      <c r="A28" s="72"/>
      <c r="B28" s="117"/>
      <c r="C28" s="100" t="s">
        <v>30</v>
      </c>
      <c r="D28" s="82">
        <v>3870405</v>
      </c>
      <c r="E28" s="113">
        <v>469038.5</v>
      </c>
      <c r="F28" s="82">
        <v>186573</v>
      </c>
      <c r="G28" s="67">
        <f t="shared" si="1"/>
        <v>4526016.5</v>
      </c>
      <c r="H28" s="4"/>
      <c r="I28" s="68"/>
    </row>
    <row r="29" spans="1:9" ht="16.5" thickBot="1">
      <c r="A29" s="72"/>
      <c r="B29" s="118"/>
      <c r="C29" s="103" t="s">
        <v>31</v>
      </c>
      <c r="D29" s="70">
        <v>3870405</v>
      </c>
      <c r="E29" s="114">
        <v>469038.5</v>
      </c>
      <c r="F29" s="70">
        <v>186573</v>
      </c>
      <c r="G29" s="85">
        <f t="shared" si="1"/>
        <v>4526016.5</v>
      </c>
      <c r="H29" s="4"/>
      <c r="I29" s="68"/>
    </row>
    <row r="30" spans="1:9" ht="16.5" thickBot="1">
      <c r="A30" s="72"/>
      <c r="B30" s="117"/>
      <c r="C30" s="119" t="s">
        <v>32</v>
      </c>
      <c r="D30" s="87">
        <f>SUM(D27:D29)</f>
        <v>11611215</v>
      </c>
      <c r="E30" s="87">
        <f>SUM(E27:E29)</f>
        <v>1407115.5</v>
      </c>
      <c r="F30" s="87">
        <f>SUM(F27:F29)</f>
        <v>559719</v>
      </c>
      <c r="G30" s="76">
        <f>SUM(G27:G29)</f>
        <v>13578049.5</v>
      </c>
      <c r="H30" s="77">
        <v>156732.19</v>
      </c>
      <c r="I30" s="78">
        <v>13734781.69</v>
      </c>
    </row>
    <row r="31" spans="1:9" ht="15.75">
      <c r="A31" s="72"/>
      <c r="B31" s="118"/>
      <c r="C31" s="98" t="s">
        <v>33</v>
      </c>
      <c r="D31" s="120">
        <v>3870405</v>
      </c>
      <c r="E31" s="116">
        <v>469038.5</v>
      </c>
      <c r="F31" s="80">
        <v>186573</v>
      </c>
      <c r="G31" s="61">
        <f aca="true" t="shared" si="2" ref="G31:G90">SUM(D31:F31)</f>
        <v>4526016.5</v>
      </c>
      <c r="H31" s="4"/>
      <c r="I31" s="68"/>
    </row>
    <row r="32" spans="1:9" ht="15.75">
      <c r="A32" s="72"/>
      <c r="B32" s="117"/>
      <c r="C32" s="100" t="s">
        <v>34</v>
      </c>
      <c r="D32" s="82">
        <v>3870405</v>
      </c>
      <c r="E32" s="113">
        <v>549997</v>
      </c>
      <c r="F32" s="113">
        <v>220003</v>
      </c>
      <c r="G32" s="8">
        <f t="shared" si="2"/>
        <v>4640405</v>
      </c>
      <c r="H32" s="4"/>
      <c r="I32" s="68"/>
    </row>
    <row r="33" spans="1:9" ht="16.5" thickBot="1">
      <c r="A33" s="3"/>
      <c r="B33" s="118"/>
      <c r="C33" s="103" t="s">
        <v>35</v>
      </c>
      <c r="D33" s="70">
        <v>3870405</v>
      </c>
      <c r="E33" s="114">
        <v>281686.02</v>
      </c>
      <c r="F33" s="114">
        <v>236203</v>
      </c>
      <c r="G33" s="9">
        <f t="shared" si="2"/>
        <v>4388294.02</v>
      </c>
      <c r="H33" s="4"/>
      <c r="I33" s="93"/>
    </row>
    <row r="34" spans="1:9" ht="16.5" thickBot="1">
      <c r="A34" s="72"/>
      <c r="B34" s="94"/>
      <c r="C34" s="119" t="s">
        <v>36</v>
      </c>
      <c r="D34" s="87">
        <f>SUM(D31:D33)</f>
        <v>11611215</v>
      </c>
      <c r="E34" s="87">
        <f>SUM(E31:E33)</f>
        <v>1300721.52</v>
      </c>
      <c r="F34" s="87">
        <f>SUM(F31:F33)</f>
        <v>642779</v>
      </c>
      <c r="G34" s="76">
        <f>SUM(G31:G33)</f>
        <v>13554715.52</v>
      </c>
      <c r="H34" s="77">
        <v>143808.1</v>
      </c>
      <c r="I34" s="78">
        <v>13698523.62</v>
      </c>
    </row>
    <row r="35" spans="1:9" ht="15.75">
      <c r="A35" s="3"/>
      <c r="B35" s="97"/>
      <c r="C35" s="98" t="s">
        <v>37</v>
      </c>
      <c r="D35" s="6">
        <v>3853817.55</v>
      </c>
      <c r="E35" s="116">
        <v>549997</v>
      </c>
      <c r="F35" s="80">
        <v>220003</v>
      </c>
      <c r="G35" s="10">
        <f t="shared" si="2"/>
        <v>4623817.55</v>
      </c>
      <c r="H35" s="4"/>
      <c r="I35" s="68"/>
    </row>
    <row r="36" spans="1:9" ht="15.75">
      <c r="A36" s="50"/>
      <c r="B36" s="99"/>
      <c r="C36" s="121" t="s">
        <v>38</v>
      </c>
      <c r="D36" s="32">
        <v>3857503.65</v>
      </c>
      <c r="E36" s="122">
        <v>550001.55</v>
      </c>
      <c r="F36" s="123">
        <v>207492</v>
      </c>
      <c r="G36" s="67">
        <f t="shared" si="2"/>
        <v>4614997.2</v>
      </c>
      <c r="H36" s="4"/>
      <c r="I36" s="68"/>
    </row>
    <row r="37" spans="1:9" ht="16.5" thickBot="1">
      <c r="A37" s="50"/>
      <c r="B37" s="102"/>
      <c r="C37" s="103" t="s">
        <v>39</v>
      </c>
      <c r="D37" s="27">
        <v>3647395.95</v>
      </c>
      <c r="E37" s="124">
        <v>671942.65</v>
      </c>
      <c r="F37" s="5">
        <v>220003</v>
      </c>
      <c r="G37" s="85">
        <f t="shared" si="2"/>
        <v>4539341.600000001</v>
      </c>
      <c r="H37" s="4"/>
      <c r="I37" s="68"/>
    </row>
    <row r="38" spans="1:9" ht="16.5" thickBot="1">
      <c r="A38" s="50"/>
      <c r="B38" s="102"/>
      <c r="C38" s="119" t="s">
        <v>40</v>
      </c>
      <c r="D38" s="87">
        <f>SUM(D35:D37)</f>
        <v>11358717.149999999</v>
      </c>
      <c r="E38" s="87">
        <f>SUM(E35:E37)</f>
        <v>1771941.2000000002</v>
      </c>
      <c r="F38" s="87">
        <f>SUM(F35:F37)</f>
        <v>647498</v>
      </c>
      <c r="G38" s="76">
        <f t="shared" si="2"/>
        <v>13778156.349999998</v>
      </c>
      <c r="H38" s="77">
        <v>151336.92</v>
      </c>
      <c r="I38" s="78">
        <f>G38+H38</f>
        <v>13929493.269999998</v>
      </c>
    </row>
    <row r="39" spans="1:11" ht="16.5" thickBot="1">
      <c r="A39" s="125"/>
      <c r="B39" s="126"/>
      <c r="C39" s="95" t="s">
        <v>41</v>
      </c>
      <c r="D39" s="87">
        <f>D26+D30+D34+D38</f>
        <v>46192362.15</v>
      </c>
      <c r="E39" s="87">
        <f>E26+E30+E34+E38</f>
        <v>5886923.49</v>
      </c>
      <c r="F39" s="87">
        <f>F26+F30+F34+F38</f>
        <v>2409725</v>
      </c>
      <c r="G39" s="76">
        <f t="shared" si="2"/>
        <v>54489010.64</v>
      </c>
      <c r="H39" s="77">
        <f>H26+H30+H34+H38</f>
        <v>628012.7000000001</v>
      </c>
      <c r="I39" s="78">
        <f>G39+H39</f>
        <v>55117023.34</v>
      </c>
      <c r="K39" s="1"/>
    </row>
    <row r="40" spans="1:9" ht="15.75">
      <c r="A40" s="2">
        <v>3</v>
      </c>
      <c r="B40" s="110" t="s">
        <v>10</v>
      </c>
      <c r="C40" s="98" t="s">
        <v>25</v>
      </c>
      <c r="D40" s="60">
        <v>1538189</v>
      </c>
      <c r="E40" s="111">
        <v>189888.91</v>
      </c>
      <c r="F40" s="127">
        <v>210713.8</v>
      </c>
      <c r="G40" s="61">
        <f t="shared" si="2"/>
        <v>1938791.71</v>
      </c>
      <c r="H40" s="4"/>
      <c r="I40" s="68"/>
    </row>
    <row r="41" spans="1:9" ht="15.75">
      <c r="A41" s="3"/>
      <c r="B41" s="112" t="s">
        <v>13</v>
      </c>
      <c r="C41" s="100" t="s">
        <v>26</v>
      </c>
      <c r="D41" s="66">
        <v>1539900</v>
      </c>
      <c r="E41" s="113">
        <v>141182.91</v>
      </c>
      <c r="F41" s="128">
        <v>152060.8</v>
      </c>
      <c r="G41" s="67">
        <f t="shared" si="2"/>
        <v>1833143.71</v>
      </c>
      <c r="H41" s="4"/>
      <c r="I41" s="68"/>
    </row>
    <row r="42" spans="1:9" ht="16.5" thickBot="1">
      <c r="A42" s="3"/>
      <c r="B42" s="112" t="s">
        <v>14</v>
      </c>
      <c r="C42" s="103" t="s">
        <v>27</v>
      </c>
      <c r="D42" s="70">
        <v>1539900</v>
      </c>
      <c r="E42" s="114">
        <v>159984.2</v>
      </c>
      <c r="F42" s="104">
        <v>170015.8</v>
      </c>
      <c r="G42" s="85">
        <f t="shared" si="2"/>
        <v>1869900</v>
      </c>
      <c r="H42" s="4"/>
      <c r="I42" s="68"/>
    </row>
    <row r="43" spans="1:9" ht="16.5" thickBot="1">
      <c r="A43" s="50"/>
      <c r="B43" s="108"/>
      <c r="C43" s="95" t="s">
        <v>28</v>
      </c>
      <c r="D43" s="109">
        <f>SUM(D40:D42)</f>
        <v>4617989</v>
      </c>
      <c r="E43" s="109">
        <f>SUM(E40:E42)</f>
        <v>491056.02</v>
      </c>
      <c r="F43" s="109">
        <f>SUM(F40:F42)</f>
        <v>532790.3999999999</v>
      </c>
      <c r="G43" s="96">
        <f>SUM(G40:G42)</f>
        <v>5641835.42</v>
      </c>
      <c r="H43" s="4"/>
      <c r="I43" s="68"/>
    </row>
    <row r="44" spans="1:9" ht="15.75">
      <c r="A44" s="72"/>
      <c r="B44" s="117"/>
      <c r="C44" s="98" t="s">
        <v>29</v>
      </c>
      <c r="D44" s="80">
        <v>1539900</v>
      </c>
      <c r="E44" s="116">
        <v>163706.58</v>
      </c>
      <c r="F44" s="129">
        <v>177572.42</v>
      </c>
      <c r="G44" s="61">
        <f t="shared" si="2"/>
        <v>1881179</v>
      </c>
      <c r="H44" s="4"/>
      <c r="I44" s="68"/>
    </row>
    <row r="45" spans="1:9" ht="15.75">
      <c r="A45" s="72"/>
      <c r="B45" s="130"/>
      <c r="C45" s="100" t="s">
        <v>30</v>
      </c>
      <c r="D45" s="82">
        <v>1539900</v>
      </c>
      <c r="E45" s="113">
        <v>103706.58</v>
      </c>
      <c r="F45" s="131">
        <v>177572.42</v>
      </c>
      <c r="G45" s="67">
        <f t="shared" si="2"/>
        <v>1821179</v>
      </c>
      <c r="H45" s="4"/>
      <c r="I45" s="68"/>
    </row>
    <row r="46" spans="1:9" ht="16.5" thickBot="1">
      <c r="A46" s="72"/>
      <c r="B46" s="117"/>
      <c r="C46" s="121" t="s">
        <v>31</v>
      </c>
      <c r="D46" s="70">
        <v>1413286</v>
      </c>
      <c r="E46" s="114">
        <v>129901.58</v>
      </c>
      <c r="F46" s="132">
        <v>397991.42</v>
      </c>
      <c r="G46" s="71">
        <f t="shared" si="2"/>
        <v>1941179</v>
      </c>
      <c r="H46" s="4"/>
      <c r="I46" s="68"/>
    </row>
    <row r="47" spans="1:9" ht="16.5" thickBot="1">
      <c r="A47" s="72"/>
      <c r="B47" s="117"/>
      <c r="C47" s="119" t="s">
        <v>32</v>
      </c>
      <c r="D47" s="87">
        <f>SUM(D44:D46)</f>
        <v>4493086</v>
      </c>
      <c r="E47" s="87">
        <f>SUM(E44:E46)</f>
        <v>397314.74</v>
      </c>
      <c r="F47" s="87">
        <f>SUM(F44:F46)</f>
        <v>753136.26</v>
      </c>
      <c r="G47" s="76">
        <f>SUM(G44:G46)</f>
        <v>5643537</v>
      </c>
      <c r="H47" s="4"/>
      <c r="I47" s="68"/>
    </row>
    <row r="48" spans="1:9" ht="15.75">
      <c r="A48" s="72"/>
      <c r="B48" s="133"/>
      <c r="C48" s="98" t="s">
        <v>33</v>
      </c>
      <c r="D48" s="80">
        <v>1538189</v>
      </c>
      <c r="E48" s="116">
        <v>163691.52</v>
      </c>
      <c r="F48" s="127">
        <v>177587.48</v>
      </c>
      <c r="G48" s="61">
        <f t="shared" si="2"/>
        <v>1879468</v>
      </c>
      <c r="H48" s="4"/>
      <c r="I48" s="68"/>
    </row>
    <row r="49" spans="1:9" ht="15.75">
      <c r="A49" s="3"/>
      <c r="B49" s="133"/>
      <c r="C49" s="100" t="s">
        <v>34</v>
      </c>
      <c r="D49" s="82">
        <v>1539900</v>
      </c>
      <c r="E49" s="113">
        <v>47163.2</v>
      </c>
      <c r="F49" s="82">
        <v>200010.8</v>
      </c>
      <c r="G49" s="8">
        <f t="shared" si="2"/>
        <v>1787074</v>
      </c>
      <c r="H49" s="4"/>
      <c r="I49" s="68"/>
    </row>
    <row r="50" spans="1:9" ht="16.5" thickBot="1">
      <c r="A50" s="72"/>
      <c r="B50" s="134"/>
      <c r="C50" s="121" t="s">
        <v>35</v>
      </c>
      <c r="D50" s="70">
        <v>1481726</v>
      </c>
      <c r="E50" s="114">
        <v>145027.77</v>
      </c>
      <c r="F50" s="70">
        <v>311147.18</v>
      </c>
      <c r="G50" s="135">
        <f t="shared" si="2"/>
        <v>1937900.95</v>
      </c>
      <c r="H50" s="4"/>
      <c r="I50" s="68"/>
    </row>
    <row r="51" spans="1:9" ht="16.5" thickBot="1">
      <c r="A51" s="72"/>
      <c r="B51" s="94"/>
      <c r="C51" s="119" t="s">
        <v>36</v>
      </c>
      <c r="D51" s="87">
        <f>SUM(D48:D50)</f>
        <v>4559815</v>
      </c>
      <c r="E51" s="87">
        <f>SUM(E48:E50)</f>
        <v>355882.49</v>
      </c>
      <c r="F51" s="87">
        <f>SUM(F48:F50)</f>
        <v>688745.46</v>
      </c>
      <c r="G51" s="76">
        <f>SUM(G48:G50)</f>
        <v>5604442.95</v>
      </c>
      <c r="H51" s="4"/>
      <c r="I51" s="68"/>
    </row>
    <row r="52" spans="1:9" ht="15.75">
      <c r="A52" s="3"/>
      <c r="B52" s="97"/>
      <c r="C52" s="98" t="s">
        <v>37</v>
      </c>
      <c r="D52" s="80">
        <v>1539900</v>
      </c>
      <c r="E52" s="116">
        <v>144989.2</v>
      </c>
      <c r="F52" s="80">
        <v>200010.8</v>
      </c>
      <c r="G52" s="10">
        <f t="shared" si="2"/>
        <v>1884900</v>
      </c>
      <c r="H52" s="4"/>
      <c r="I52" s="68"/>
    </row>
    <row r="53" spans="1:9" ht="15.75">
      <c r="A53" s="50"/>
      <c r="B53" s="136"/>
      <c r="C53" s="121" t="s">
        <v>38</v>
      </c>
      <c r="D53" s="137">
        <v>1539900</v>
      </c>
      <c r="E53" s="122">
        <v>99994.98</v>
      </c>
      <c r="F53" s="123">
        <v>163499.02</v>
      </c>
      <c r="G53" s="67">
        <f t="shared" si="2"/>
        <v>1803394</v>
      </c>
      <c r="H53" s="4"/>
      <c r="I53" s="68"/>
    </row>
    <row r="54" spans="1:11" ht="16.5" thickBot="1">
      <c r="A54" s="50"/>
      <c r="B54" s="102"/>
      <c r="C54" s="103" t="s">
        <v>39</v>
      </c>
      <c r="D54" s="27">
        <v>1447506</v>
      </c>
      <c r="E54" s="124">
        <v>175311.8</v>
      </c>
      <c r="F54" s="5">
        <v>262082.2</v>
      </c>
      <c r="G54" s="85">
        <f t="shared" si="2"/>
        <v>1884900</v>
      </c>
      <c r="H54" s="4"/>
      <c r="I54" s="68"/>
      <c r="K54" s="1"/>
    </row>
    <row r="55" spans="1:9" ht="16.5" thickBot="1">
      <c r="A55" s="50"/>
      <c r="B55" s="102"/>
      <c r="C55" s="106" t="s">
        <v>40</v>
      </c>
      <c r="D55" s="107">
        <f>SUM(D52:D54)</f>
        <v>4527306</v>
      </c>
      <c r="E55" s="107">
        <f>SUM(E52:E54)</f>
        <v>420295.98</v>
      </c>
      <c r="F55" s="107">
        <f>SUM(F52:F54)</f>
        <v>625592.02</v>
      </c>
      <c r="G55" s="88">
        <f t="shared" si="2"/>
        <v>5573194</v>
      </c>
      <c r="H55" s="4"/>
      <c r="I55" s="68"/>
    </row>
    <row r="56" spans="1:9" ht="16.5" thickBot="1">
      <c r="A56" s="125"/>
      <c r="B56" s="138"/>
      <c r="C56" s="95" t="s">
        <v>41</v>
      </c>
      <c r="D56" s="87">
        <f>D43+D47+D51+D55</f>
        <v>18198196</v>
      </c>
      <c r="E56" s="87">
        <f>E43+E47+E51+E55</f>
        <v>1664549.23</v>
      </c>
      <c r="F56" s="87">
        <f>F43+F47+F51+F55</f>
        <v>2600264.1399999997</v>
      </c>
      <c r="G56" s="61">
        <f t="shared" si="2"/>
        <v>22463009.37</v>
      </c>
      <c r="H56" s="4"/>
      <c r="I56" s="68"/>
    </row>
    <row r="57" spans="1:9" ht="15.75">
      <c r="A57" s="2">
        <v>4</v>
      </c>
      <c r="B57" s="110" t="s">
        <v>15</v>
      </c>
      <c r="C57" s="98" t="s">
        <v>25</v>
      </c>
      <c r="D57" s="60">
        <v>81993.06</v>
      </c>
      <c r="E57" s="60">
        <v>359168.07</v>
      </c>
      <c r="F57" s="111"/>
      <c r="G57" s="61">
        <f t="shared" si="2"/>
        <v>441161.13</v>
      </c>
      <c r="H57" s="4"/>
      <c r="I57" s="68"/>
    </row>
    <row r="58" spans="1:9" ht="15.75">
      <c r="A58" s="3"/>
      <c r="B58" s="112" t="s">
        <v>16</v>
      </c>
      <c r="C58" s="100" t="s">
        <v>26</v>
      </c>
      <c r="D58" s="66">
        <v>81993.06</v>
      </c>
      <c r="E58" s="66">
        <v>359242.11</v>
      </c>
      <c r="F58" s="139"/>
      <c r="G58" s="67">
        <f t="shared" si="2"/>
        <v>441235.17</v>
      </c>
      <c r="H58" s="4"/>
      <c r="I58" s="68"/>
    </row>
    <row r="59" spans="1:9" ht="16.5" thickBot="1">
      <c r="A59" s="50"/>
      <c r="B59" s="140"/>
      <c r="C59" s="103" t="s">
        <v>27</v>
      </c>
      <c r="D59" s="70">
        <v>81993.05</v>
      </c>
      <c r="E59" s="70">
        <v>359242.12</v>
      </c>
      <c r="F59" s="141"/>
      <c r="G59" s="85">
        <f t="shared" si="2"/>
        <v>441235.17</v>
      </c>
      <c r="H59" s="4"/>
      <c r="I59" s="68"/>
    </row>
    <row r="60" spans="1:9" ht="16.5" thickBot="1">
      <c r="A60" s="50"/>
      <c r="B60" s="140"/>
      <c r="C60" s="106" t="s">
        <v>28</v>
      </c>
      <c r="D60" s="107">
        <f>SUM(D57:D59)</f>
        <v>245979.16999999998</v>
      </c>
      <c r="E60" s="107">
        <f>SUM(E57:E59)</f>
        <v>1077652.2999999998</v>
      </c>
      <c r="F60" s="107">
        <f>SUM(F57:F59)</f>
        <v>0</v>
      </c>
      <c r="G60" s="88">
        <f>SUM(G57:G59)</f>
        <v>1323631.47</v>
      </c>
      <c r="H60" s="4"/>
      <c r="I60" s="68"/>
    </row>
    <row r="61" spans="1:9" ht="15.75">
      <c r="A61" s="50"/>
      <c r="B61" s="142"/>
      <c r="C61" s="98" t="s">
        <v>29</v>
      </c>
      <c r="D61" s="60">
        <v>81993.05</v>
      </c>
      <c r="E61" s="60">
        <v>359200.01</v>
      </c>
      <c r="F61" s="111"/>
      <c r="G61" s="61">
        <f t="shared" si="2"/>
        <v>441193.06</v>
      </c>
      <c r="H61" s="4"/>
      <c r="I61" s="68"/>
    </row>
    <row r="62" spans="1:9" ht="15.75">
      <c r="A62" s="50"/>
      <c r="B62" s="108"/>
      <c r="C62" s="100" t="s">
        <v>30</v>
      </c>
      <c r="D62" s="66">
        <v>81993.05</v>
      </c>
      <c r="E62" s="66">
        <v>359200.01</v>
      </c>
      <c r="F62" s="143"/>
      <c r="G62" s="67">
        <f t="shared" si="2"/>
        <v>441193.06</v>
      </c>
      <c r="H62" s="4"/>
      <c r="I62" s="68"/>
    </row>
    <row r="63" spans="1:9" ht="16.5" thickBot="1">
      <c r="A63" s="50"/>
      <c r="B63" s="108"/>
      <c r="C63" s="103" t="s">
        <v>31</v>
      </c>
      <c r="D63" s="144">
        <v>81993.05</v>
      </c>
      <c r="E63" s="144">
        <v>359200.01</v>
      </c>
      <c r="F63" s="145"/>
      <c r="G63" s="85">
        <f t="shared" si="2"/>
        <v>441193.06</v>
      </c>
      <c r="H63" s="4"/>
      <c r="I63" s="68"/>
    </row>
    <row r="64" spans="1:9" ht="16.5" thickBot="1">
      <c r="A64" s="50"/>
      <c r="B64" s="140"/>
      <c r="C64" s="119" t="s">
        <v>32</v>
      </c>
      <c r="D64" s="87">
        <f>D61+D62+D63</f>
        <v>245979.15000000002</v>
      </c>
      <c r="E64" s="87">
        <f>E61+E62+E63</f>
        <v>1077600.03</v>
      </c>
      <c r="F64" s="87">
        <f>F61+F62+F63</f>
        <v>0</v>
      </c>
      <c r="G64" s="76">
        <f>G61+G62+G63</f>
        <v>1323579.18</v>
      </c>
      <c r="H64" s="4"/>
      <c r="I64" s="68"/>
    </row>
    <row r="65" spans="1:9" ht="15.75">
      <c r="A65" s="50"/>
      <c r="B65" s="146"/>
      <c r="C65" s="98" t="s">
        <v>33</v>
      </c>
      <c r="D65" s="60">
        <v>81993.05</v>
      </c>
      <c r="E65" s="60">
        <v>359200.01</v>
      </c>
      <c r="F65" s="147"/>
      <c r="G65" s="61">
        <f t="shared" si="2"/>
        <v>441193.06</v>
      </c>
      <c r="H65" s="4"/>
      <c r="I65" s="68"/>
    </row>
    <row r="66" spans="1:9" ht="15.75">
      <c r="A66" s="50"/>
      <c r="B66" s="108"/>
      <c r="C66" s="100" t="s">
        <v>34</v>
      </c>
      <c r="D66" s="82">
        <v>81993.05</v>
      </c>
      <c r="E66" s="82">
        <v>359200.01</v>
      </c>
      <c r="F66" s="113"/>
      <c r="G66" s="8">
        <f t="shared" si="2"/>
        <v>441193.06</v>
      </c>
      <c r="H66" s="4"/>
      <c r="I66" s="68"/>
    </row>
    <row r="67" spans="1:9" ht="16.5" thickBot="1">
      <c r="A67" s="50"/>
      <c r="B67" s="148"/>
      <c r="C67" s="103" t="s">
        <v>35</v>
      </c>
      <c r="D67" s="70">
        <v>81993.05</v>
      </c>
      <c r="E67" s="70">
        <v>359200.01</v>
      </c>
      <c r="F67" s="149"/>
      <c r="G67" s="9">
        <f t="shared" si="2"/>
        <v>441193.06</v>
      </c>
      <c r="H67" s="4"/>
      <c r="I67" s="68"/>
    </row>
    <row r="68" spans="1:9" ht="16.5" thickBot="1">
      <c r="A68" s="50"/>
      <c r="B68" s="102"/>
      <c r="C68" s="119" t="s">
        <v>36</v>
      </c>
      <c r="D68" s="87">
        <f>D65+D66+D67</f>
        <v>245979.15000000002</v>
      </c>
      <c r="E68" s="87">
        <f>E65+E66+E67</f>
        <v>1077600.03</v>
      </c>
      <c r="F68" s="87">
        <f>F65+F66+F67</f>
        <v>0</v>
      </c>
      <c r="G68" s="76">
        <f t="shared" si="2"/>
        <v>1323579.1800000002</v>
      </c>
      <c r="H68" s="4"/>
      <c r="I68" s="68"/>
    </row>
    <row r="69" spans="1:9" ht="15.75">
      <c r="A69" s="72"/>
      <c r="B69" s="102"/>
      <c r="C69" s="98" t="s">
        <v>37</v>
      </c>
      <c r="D69" s="80">
        <v>81993.05</v>
      </c>
      <c r="E69" s="82">
        <v>359200.01</v>
      </c>
      <c r="F69" s="147"/>
      <c r="G69" s="61">
        <f t="shared" si="2"/>
        <v>441193.06</v>
      </c>
      <c r="H69" s="4"/>
      <c r="I69" s="68"/>
    </row>
    <row r="70" spans="1:9" ht="15.75">
      <c r="A70" s="50"/>
      <c r="B70" s="150"/>
      <c r="C70" s="100" t="s">
        <v>38</v>
      </c>
      <c r="D70" s="130">
        <v>81993.05</v>
      </c>
      <c r="E70" s="82">
        <f>20348.8700000003*2+236983.2</f>
        <v>277680.94000000064</v>
      </c>
      <c r="F70" s="151"/>
      <c r="G70" s="67">
        <f t="shared" si="2"/>
        <v>359673.99000000063</v>
      </c>
      <c r="H70" s="4"/>
      <c r="I70" s="93"/>
    </row>
    <row r="71" spans="1:9" ht="16.5" thickBot="1">
      <c r="A71" s="50"/>
      <c r="B71" s="150"/>
      <c r="C71" s="103" t="s">
        <v>39</v>
      </c>
      <c r="D71" s="104">
        <v>81993.05</v>
      </c>
      <c r="E71" s="70">
        <v>436564.08</v>
      </c>
      <c r="F71" s="152"/>
      <c r="G71" s="85">
        <f t="shared" si="2"/>
        <v>518557.13</v>
      </c>
      <c r="H71" s="4"/>
      <c r="I71" s="93"/>
    </row>
    <row r="72" spans="1:9" ht="16.5" thickBot="1">
      <c r="A72" s="50"/>
      <c r="B72" s="153"/>
      <c r="C72" s="106" t="s">
        <v>40</v>
      </c>
      <c r="D72" s="107">
        <f>D69+D70+D71</f>
        <v>245979.15000000002</v>
      </c>
      <c r="E72" s="107">
        <f>E69+E70+E71</f>
        <v>1073445.0300000007</v>
      </c>
      <c r="F72" s="107">
        <f>F69+F70+F71</f>
        <v>0</v>
      </c>
      <c r="G72" s="96">
        <f t="shared" si="2"/>
        <v>1319424.1800000006</v>
      </c>
      <c r="H72" s="4"/>
      <c r="I72" s="68"/>
    </row>
    <row r="73" spans="1:9" ht="16.5" thickBot="1">
      <c r="A73" s="125"/>
      <c r="B73" s="154"/>
      <c r="C73" s="155" t="s">
        <v>41</v>
      </c>
      <c r="D73" s="107">
        <f>D60+D64+D68+D72</f>
        <v>983916.62</v>
      </c>
      <c r="E73" s="107">
        <f>E60+E64+E68+E72</f>
        <v>4306297.390000001</v>
      </c>
      <c r="F73" s="107">
        <f>F60+F64+F68+F72</f>
        <v>0</v>
      </c>
      <c r="G73" s="76">
        <f t="shared" si="2"/>
        <v>5290214.010000001</v>
      </c>
      <c r="H73" s="156"/>
      <c r="I73" s="157"/>
    </row>
    <row r="74" spans="1:9" ht="15.75">
      <c r="A74" s="2">
        <v>5</v>
      </c>
      <c r="B74" s="58" t="s">
        <v>17</v>
      </c>
      <c r="C74" s="59" t="s">
        <v>25</v>
      </c>
      <c r="D74" s="158"/>
      <c r="E74" s="158"/>
      <c r="F74" s="158">
        <v>84998.28</v>
      </c>
      <c r="G74" s="61">
        <f t="shared" si="2"/>
        <v>84998.28</v>
      </c>
      <c r="H74" s="4"/>
      <c r="I74" s="93"/>
    </row>
    <row r="75" spans="1:9" ht="15.75">
      <c r="A75" s="3"/>
      <c r="B75" s="64" t="s">
        <v>18</v>
      </c>
      <c r="C75" s="65" t="s">
        <v>26</v>
      </c>
      <c r="D75" s="159"/>
      <c r="E75" s="159"/>
      <c r="F75" s="159">
        <v>84998.28</v>
      </c>
      <c r="G75" s="67">
        <f t="shared" si="2"/>
        <v>84998.28</v>
      </c>
      <c r="H75" s="4"/>
      <c r="I75" s="93"/>
    </row>
    <row r="76" spans="1:9" ht="16.5" thickBot="1">
      <c r="A76" s="3"/>
      <c r="B76" s="64"/>
      <c r="C76" s="92" t="s">
        <v>27</v>
      </c>
      <c r="D76" s="160"/>
      <c r="E76" s="160"/>
      <c r="F76" s="104">
        <v>84998.28</v>
      </c>
      <c r="G76" s="85">
        <f t="shared" si="2"/>
        <v>84998.28</v>
      </c>
      <c r="H76" s="4"/>
      <c r="I76" s="93"/>
    </row>
    <row r="77" spans="1:9" ht="16.5" thickBot="1">
      <c r="A77" s="50"/>
      <c r="B77" s="51"/>
      <c r="C77" s="155" t="s">
        <v>28</v>
      </c>
      <c r="D77" s="161">
        <f>SUM(D74:D76)</f>
        <v>0</v>
      </c>
      <c r="E77" s="161">
        <f>SUM(E74:E76)</f>
        <v>0</v>
      </c>
      <c r="F77" s="161">
        <f>SUM(F74:F76)</f>
        <v>254994.84</v>
      </c>
      <c r="G77" s="126">
        <f>SUM(G74:G76)</f>
        <v>254994.84</v>
      </c>
      <c r="H77" s="4"/>
      <c r="I77" s="68"/>
    </row>
    <row r="78" spans="1:9" ht="15.75">
      <c r="A78" s="50"/>
      <c r="B78" s="162"/>
      <c r="C78" s="59" t="s">
        <v>29</v>
      </c>
      <c r="D78" s="158"/>
      <c r="E78" s="163"/>
      <c r="F78" s="158">
        <v>84998.28</v>
      </c>
      <c r="G78" s="61">
        <f t="shared" si="2"/>
        <v>84998.28</v>
      </c>
      <c r="H78" s="4"/>
      <c r="I78" s="68"/>
    </row>
    <row r="79" spans="1:9" ht="15.75">
      <c r="A79" s="50"/>
      <c r="B79" s="51"/>
      <c r="C79" s="65" t="s">
        <v>30</v>
      </c>
      <c r="D79" s="164"/>
      <c r="E79" s="164"/>
      <c r="F79" s="159">
        <v>84998.28</v>
      </c>
      <c r="G79" s="67">
        <f t="shared" si="2"/>
        <v>84998.28</v>
      </c>
      <c r="H79" s="4"/>
      <c r="I79" s="68"/>
    </row>
    <row r="80" spans="1:9" ht="16.5" thickBot="1">
      <c r="A80" s="50"/>
      <c r="B80" s="165"/>
      <c r="C80" s="92" t="s">
        <v>31</v>
      </c>
      <c r="D80" s="166"/>
      <c r="E80" s="166"/>
      <c r="F80" s="160">
        <v>84998.28</v>
      </c>
      <c r="G80" s="85">
        <f t="shared" si="2"/>
        <v>84998.28</v>
      </c>
      <c r="H80" s="4"/>
      <c r="I80" s="68"/>
    </row>
    <row r="81" spans="1:9" ht="16.5" thickBot="1">
      <c r="A81" s="50"/>
      <c r="B81" s="51"/>
      <c r="C81" s="167" t="s">
        <v>32</v>
      </c>
      <c r="D81" s="161">
        <f>D78+D79+D80</f>
        <v>0</v>
      </c>
      <c r="E81" s="161">
        <f>E78+E79+E80</f>
        <v>0</v>
      </c>
      <c r="F81" s="161">
        <f>F78+F79+F80</f>
        <v>254994.84</v>
      </c>
      <c r="G81" s="126">
        <f>G78+G79+G80</f>
        <v>254994.84</v>
      </c>
      <c r="H81" s="4"/>
      <c r="I81" s="68"/>
    </row>
    <row r="82" spans="1:9" ht="15.75">
      <c r="A82" s="50"/>
      <c r="B82" s="168"/>
      <c r="C82" s="59" t="s">
        <v>33</v>
      </c>
      <c r="D82" s="169"/>
      <c r="E82" s="169"/>
      <c r="F82" s="158">
        <v>84998.28</v>
      </c>
      <c r="G82" s="61">
        <f t="shared" si="2"/>
        <v>84998.28</v>
      </c>
      <c r="H82" s="4"/>
      <c r="I82" s="68"/>
    </row>
    <row r="83" spans="1:9" ht="15.75">
      <c r="A83" s="50"/>
      <c r="B83" s="51"/>
      <c r="C83" s="65" t="s">
        <v>34</v>
      </c>
      <c r="D83" s="164"/>
      <c r="E83" s="164"/>
      <c r="F83" s="128">
        <v>84998.28</v>
      </c>
      <c r="G83" s="8">
        <f t="shared" si="2"/>
        <v>84998.28</v>
      </c>
      <c r="H83" s="4"/>
      <c r="I83" s="68"/>
    </row>
    <row r="84" spans="1:9" ht="16.5" thickBot="1">
      <c r="A84" s="50"/>
      <c r="B84" s="51"/>
      <c r="C84" s="92" t="s">
        <v>35</v>
      </c>
      <c r="D84" s="166"/>
      <c r="E84" s="166"/>
      <c r="F84" s="104">
        <v>84998.28</v>
      </c>
      <c r="G84" s="9">
        <f t="shared" si="2"/>
        <v>84998.28</v>
      </c>
      <c r="H84" s="4"/>
      <c r="I84" s="68"/>
    </row>
    <row r="85" spans="1:9" ht="16.5" thickBot="1">
      <c r="A85" s="50"/>
      <c r="B85" s="51"/>
      <c r="C85" s="167" t="s">
        <v>36</v>
      </c>
      <c r="D85" s="161">
        <f>D82+D83+D84</f>
        <v>0</v>
      </c>
      <c r="E85" s="161">
        <f>E82+E83+E84</f>
        <v>0</v>
      </c>
      <c r="F85" s="161">
        <f>F82+F83+F84</f>
        <v>254994.84</v>
      </c>
      <c r="G85" s="126">
        <f>G82+G83+G84</f>
        <v>254994.84</v>
      </c>
      <c r="H85" s="4"/>
      <c r="I85" s="68"/>
    </row>
    <row r="86" spans="1:9" ht="15.75">
      <c r="A86" s="72"/>
      <c r="B86" s="73"/>
      <c r="C86" s="59" t="s">
        <v>37</v>
      </c>
      <c r="D86" s="169">
        <v>0</v>
      </c>
      <c r="E86" s="169"/>
      <c r="F86" s="127">
        <v>84998.28</v>
      </c>
      <c r="G86" s="10">
        <f t="shared" si="2"/>
        <v>84998.28</v>
      </c>
      <c r="H86" s="4"/>
      <c r="I86" s="68"/>
    </row>
    <row r="87" spans="1:9" ht="15.75">
      <c r="A87" s="50"/>
      <c r="B87" s="170"/>
      <c r="C87" s="65" t="s">
        <v>38</v>
      </c>
      <c r="D87" s="164"/>
      <c r="E87" s="164"/>
      <c r="F87" s="171">
        <v>72155.23</v>
      </c>
      <c r="G87" s="67">
        <f t="shared" si="2"/>
        <v>72155.23</v>
      </c>
      <c r="H87" s="4"/>
      <c r="I87" s="93"/>
    </row>
    <row r="88" spans="1:9" ht="16.5" thickBot="1">
      <c r="A88" s="50"/>
      <c r="B88" s="172"/>
      <c r="C88" s="92" t="s">
        <v>39</v>
      </c>
      <c r="D88" s="166"/>
      <c r="E88" s="166"/>
      <c r="F88" s="104">
        <f>555.8+97285.53</f>
        <v>97841.33</v>
      </c>
      <c r="G88" s="85">
        <f t="shared" si="2"/>
        <v>97841.33</v>
      </c>
      <c r="H88" s="4"/>
      <c r="I88" s="93"/>
    </row>
    <row r="89" spans="1:9" ht="16.5" thickBot="1">
      <c r="A89" s="50"/>
      <c r="B89" s="51"/>
      <c r="C89" s="74" t="s">
        <v>40</v>
      </c>
      <c r="D89" s="173">
        <f>D86+D87+D88</f>
        <v>0</v>
      </c>
      <c r="E89" s="173">
        <f>E86+E87+E88</f>
        <v>0</v>
      </c>
      <c r="F89" s="173">
        <f>F86+F87+F88</f>
        <v>254994.84000000003</v>
      </c>
      <c r="G89" s="96">
        <f t="shared" si="2"/>
        <v>254994.84000000003</v>
      </c>
      <c r="H89" s="4"/>
      <c r="I89" s="93"/>
    </row>
    <row r="90" spans="1:9" ht="16.5" thickBot="1">
      <c r="A90" s="106"/>
      <c r="B90" s="174"/>
      <c r="C90" s="74" t="s">
        <v>41</v>
      </c>
      <c r="D90" s="87">
        <f>D77+D81+D85+D89</f>
        <v>0</v>
      </c>
      <c r="E90" s="87">
        <f>E77+E81+E85+E89</f>
        <v>0</v>
      </c>
      <c r="F90" s="87">
        <f>F77+F81+F85+F89</f>
        <v>1019979.3600000001</v>
      </c>
      <c r="G90" s="76">
        <f t="shared" si="2"/>
        <v>1019979.3600000001</v>
      </c>
      <c r="H90" s="4"/>
      <c r="I90" s="68"/>
    </row>
    <row r="91" spans="1:9" ht="15.75">
      <c r="A91" s="2">
        <v>6</v>
      </c>
      <c r="B91" s="58" t="s">
        <v>19</v>
      </c>
      <c r="C91" s="59" t="s">
        <v>25</v>
      </c>
      <c r="D91" s="158"/>
      <c r="E91" s="175">
        <v>101316.6</v>
      </c>
      <c r="F91" s="80">
        <v>21255</v>
      </c>
      <c r="G91" s="61">
        <f>SUM(D91:F91)</f>
        <v>122571.6</v>
      </c>
      <c r="H91" s="4"/>
      <c r="I91" s="68"/>
    </row>
    <row r="92" spans="1:9" ht="15.75">
      <c r="A92" s="3"/>
      <c r="B92" s="64"/>
      <c r="C92" s="65" t="s">
        <v>26</v>
      </c>
      <c r="D92" s="159"/>
      <c r="E92" s="176">
        <v>113097.6</v>
      </c>
      <c r="F92" s="82">
        <v>34995</v>
      </c>
      <c r="G92" s="67">
        <f>SUM(D92:F92)</f>
        <v>148092.6</v>
      </c>
      <c r="H92" s="4"/>
      <c r="I92" s="68"/>
    </row>
    <row r="93" spans="1:9" ht="16.5" thickBot="1">
      <c r="A93" s="3"/>
      <c r="B93" s="64"/>
      <c r="C93" s="92" t="s">
        <v>27</v>
      </c>
      <c r="D93" s="160"/>
      <c r="E93" s="177">
        <v>113097.6</v>
      </c>
      <c r="F93" s="70">
        <v>34995</v>
      </c>
      <c r="G93" s="85">
        <f>SUM(D93:F93)</f>
        <v>148092.6</v>
      </c>
      <c r="H93" s="4"/>
      <c r="I93" s="68"/>
    </row>
    <row r="94" spans="1:9" ht="16.5" thickBot="1">
      <c r="A94" s="50"/>
      <c r="B94" s="51"/>
      <c r="C94" s="155" t="s">
        <v>28</v>
      </c>
      <c r="D94" s="161">
        <f>SUM(D91:D93)</f>
        <v>0</v>
      </c>
      <c r="E94" s="161">
        <f>SUM(E91:E93)</f>
        <v>327511.80000000005</v>
      </c>
      <c r="F94" s="161">
        <f>SUM(F91:F93)</f>
        <v>91245</v>
      </c>
      <c r="G94" s="126">
        <f>SUM(G91:G93)</f>
        <v>418756.80000000005</v>
      </c>
      <c r="H94" s="4"/>
      <c r="I94" s="68"/>
    </row>
    <row r="95" spans="1:9" ht="15.75">
      <c r="A95" s="50"/>
      <c r="B95" s="162"/>
      <c r="C95" s="59" t="s">
        <v>29</v>
      </c>
      <c r="D95" s="158"/>
      <c r="E95" s="175">
        <v>113097.6</v>
      </c>
      <c r="F95" s="80">
        <v>30415</v>
      </c>
      <c r="G95" s="61">
        <f>SUM(D95:F95)</f>
        <v>143512.6</v>
      </c>
      <c r="H95" s="4"/>
      <c r="I95" s="68"/>
    </row>
    <row r="96" spans="1:9" ht="15.75">
      <c r="A96" s="50"/>
      <c r="B96" s="51"/>
      <c r="C96" s="65" t="s">
        <v>30</v>
      </c>
      <c r="D96" s="164"/>
      <c r="E96" s="178">
        <v>113097.6</v>
      </c>
      <c r="F96" s="82">
        <v>30415</v>
      </c>
      <c r="G96" s="67">
        <f>SUM(D96:F96)</f>
        <v>143512.6</v>
      </c>
      <c r="H96" s="4"/>
      <c r="I96" s="68"/>
    </row>
    <row r="97" spans="1:9" ht="16.5" thickBot="1">
      <c r="A97" s="50"/>
      <c r="B97" s="165"/>
      <c r="C97" s="92" t="s">
        <v>31</v>
      </c>
      <c r="D97" s="166"/>
      <c r="E97" s="177">
        <v>113097.6</v>
      </c>
      <c r="F97" s="70">
        <v>30415</v>
      </c>
      <c r="G97" s="85">
        <f>SUM(D97:F97)</f>
        <v>143512.6</v>
      </c>
      <c r="H97" s="4"/>
      <c r="I97" s="68"/>
    </row>
    <row r="98" spans="1:9" ht="16.5" thickBot="1">
      <c r="A98" s="50"/>
      <c r="B98" s="51"/>
      <c r="C98" s="167" t="s">
        <v>32</v>
      </c>
      <c r="D98" s="161">
        <f>D95+D96+D97</f>
        <v>0</v>
      </c>
      <c r="E98" s="161">
        <f>E95+E96+E97</f>
        <v>339292.80000000005</v>
      </c>
      <c r="F98" s="161">
        <f>F95+F96+F97</f>
        <v>91245</v>
      </c>
      <c r="G98" s="126">
        <f>G95+G96+G97</f>
        <v>430537.80000000005</v>
      </c>
      <c r="H98" s="4"/>
      <c r="I98" s="68"/>
    </row>
    <row r="99" spans="1:9" ht="15.75">
      <c r="A99" s="50"/>
      <c r="B99" s="179"/>
      <c r="C99" s="59" t="s">
        <v>33</v>
      </c>
      <c r="D99" s="169"/>
      <c r="E99" s="175">
        <v>113097.6</v>
      </c>
      <c r="F99" s="80">
        <v>30415</v>
      </c>
      <c r="G99" s="61">
        <f>SUM(D99:F99)</f>
        <v>143512.6</v>
      </c>
      <c r="H99" s="4"/>
      <c r="I99" s="68"/>
    </row>
    <row r="100" spans="1:9" ht="15.75">
      <c r="A100" s="50"/>
      <c r="B100" s="73"/>
      <c r="C100" s="65" t="s">
        <v>34</v>
      </c>
      <c r="D100" s="164"/>
      <c r="E100" s="128">
        <v>113097.6</v>
      </c>
      <c r="F100" s="128">
        <v>25000</v>
      </c>
      <c r="G100" s="8">
        <f>SUM(D100:F100)</f>
        <v>138097.6</v>
      </c>
      <c r="H100" s="4"/>
      <c r="I100" s="68"/>
    </row>
    <row r="101" spans="1:9" ht="16.5" thickBot="1">
      <c r="A101" s="50"/>
      <c r="B101" s="51"/>
      <c r="C101" s="92" t="s">
        <v>35</v>
      </c>
      <c r="D101" s="166"/>
      <c r="E101" s="104">
        <v>113097.6</v>
      </c>
      <c r="F101" s="104">
        <v>25000</v>
      </c>
      <c r="G101" s="9">
        <f>SUM(D101:F101)</f>
        <v>138097.6</v>
      </c>
      <c r="H101" s="4"/>
      <c r="I101" s="68"/>
    </row>
    <row r="102" spans="1:9" ht="16.5" thickBot="1">
      <c r="A102" s="50"/>
      <c r="B102" s="51"/>
      <c r="C102" s="167" t="s">
        <v>36</v>
      </c>
      <c r="D102" s="161">
        <f>D99+D100+D101</f>
        <v>0</v>
      </c>
      <c r="E102" s="161">
        <f>E99+E100+E101</f>
        <v>339292.80000000005</v>
      </c>
      <c r="F102" s="161">
        <f>F99+F100+F101</f>
        <v>80415</v>
      </c>
      <c r="G102" s="126">
        <f>G99+G100+G101</f>
        <v>419707.80000000005</v>
      </c>
      <c r="H102" s="4"/>
      <c r="I102" s="68"/>
    </row>
    <row r="103" spans="1:9" ht="15.75">
      <c r="A103" s="72"/>
      <c r="B103" s="180"/>
      <c r="C103" s="59" t="s">
        <v>37</v>
      </c>
      <c r="D103" s="169">
        <v>0</v>
      </c>
      <c r="E103" s="127">
        <v>113097.6</v>
      </c>
      <c r="F103" s="128">
        <v>25000</v>
      </c>
      <c r="G103" s="10">
        <f aca="true" t="shared" si="3" ref="G103:G110">SUM(D103:F103)</f>
        <v>138097.6</v>
      </c>
      <c r="H103" s="4"/>
      <c r="I103" s="68"/>
    </row>
    <row r="104" spans="1:9" ht="15.75">
      <c r="A104" s="50"/>
      <c r="B104" s="181"/>
      <c r="C104" s="65" t="s">
        <v>38</v>
      </c>
      <c r="D104" s="164"/>
      <c r="E104" s="128">
        <v>113097.6</v>
      </c>
      <c r="F104" s="159">
        <v>4155</v>
      </c>
      <c r="G104" s="67">
        <f t="shared" si="3"/>
        <v>117252.6</v>
      </c>
      <c r="H104" s="4"/>
      <c r="I104" s="68"/>
    </row>
    <row r="105" spans="1:9" ht="16.5" thickBot="1">
      <c r="A105" s="50"/>
      <c r="B105" s="182"/>
      <c r="C105" s="92" t="s">
        <v>39</v>
      </c>
      <c r="D105" s="166"/>
      <c r="E105" s="104">
        <v>113097.6</v>
      </c>
      <c r="F105" s="160">
        <v>4155</v>
      </c>
      <c r="G105" s="85">
        <f t="shared" si="3"/>
        <v>117252.6</v>
      </c>
      <c r="H105" s="4"/>
      <c r="I105" s="68"/>
    </row>
    <row r="106" spans="1:9" ht="16.5" thickBot="1">
      <c r="A106" s="50"/>
      <c r="B106" s="183"/>
      <c r="C106" s="74" t="s">
        <v>40</v>
      </c>
      <c r="D106" s="173">
        <f>D103+D104+D105</f>
        <v>0</v>
      </c>
      <c r="E106" s="173">
        <f>E103+E104+E105</f>
        <v>339292.80000000005</v>
      </c>
      <c r="F106" s="173">
        <f>F103+F104+F105</f>
        <v>33310</v>
      </c>
      <c r="G106" s="96">
        <f t="shared" si="3"/>
        <v>372602.80000000005</v>
      </c>
      <c r="H106" s="4"/>
      <c r="I106" s="68"/>
    </row>
    <row r="107" spans="1:9" ht="16.5" thickBot="1">
      <c r="A107" s="106"/>
      <c r="B107" s="126"/>
      <c r="C107" s="74" t="s">
        <v>41</v>
      </c>
      <c r="D107" s="87">
        <f>D94+D98+D102+D106</f>
        <v>0</v>
      </c>
      <c r="E107" s="87">
        <f>E94+E98+E102+E106</f>
        <v>1345390.2000000002</v>
      </c>
      <c r="F107" s="87">
        <f>F94+F98+F102+F106</f>
        <v>296215</v>
      </c>
      <c r="G107" s="76">
        <f t="shared" si="3"/>
        <v>1641605.2000000002</v>
      </c>
      <c r="H107" s="4"/>
      <c r="I107" s="68"/>
    </row>
    <row r="108" spans="1:9" ht="15.75">
      <c r="A108" s="2"/>
      <c r="B108" s="58" t="s">
        <v>42</v>
      </c>
      <c r="C108" s="59" t="s">
        <v>25</v>
      </c>
      <c r="D108" s="158">
        <f>D6+D23+D40+D57+D74+D91</f>
        <v>9277535.06</v>
      </c>
      <c r="E108" s="158">
        <f>E6+E23+E40+E57+E74+E91</f>
        <v>1608134.27</v>
      </c>
      <c r="F108" s="158">
        <f>F6+F23+F40+F57+F74+F91</f>
        <v>741936.13</v>
      </c>
      <c r="G108" s="61">
        <f t="shared" si="3"/>
        <v>11627605.46</v>
      </c>
      <c r="H108" s="4"/>
      <c r="I108" s="68"/>
    </row>
    <row r="109" spans="1:9" ht="15.75">
      <c r="A109" s="3"/>
      <c r="B109" s="64"/>
      <c r="C109" s="65" t="s">
        <v>26</v>
      </c>
      <c r="D109" s="159">
        <f aca="true" t="shared" si="4" ref="D109:F124">D7+D24+D41+D58+D75+D92</f>
        <v>9279246.06</v>
      </c>
      <c r="E109" s="159">
        <f t="shared" si="4"/>
        <v>1457107.25</v>
      </c>
      <c r="F109" s="159">
        <f t="shared" si="4"/>
        <v>643853.13</v>
      </c>
      <c r="G109" s="67">
        <f t="shared" si="3"/>
        <v>11380206.440000001</v>
      </c>
      <c r="H109" s="4"/>
      <c r="I109" s="68"/>
    </row>
    <row r="110" spans="1:9" ht="16.5" thickBot="1">
      <c r="A110" s="3"/>
      <c r="B110" s="64"/>
      <c r="C110" s="92" t="s">
        <v>27</v>
      </c>
      <c r="D110" s="160">
        <f t="shared" si="4"/>
        <v>9279246.05</v>
      </c>
      <c r="E110" s="160">
        <f t="shared" si="4"/>
        <v>1539973.8200000003</v>
      </c>
      <c r="F110" s="160">
        <f t="shared" si="4"/>
        <v>804158.23</v>
      </c>
      <c r="G110" s="85">
        <f t="shared" si="3"/>
        <v>11623378.100000001</v>
      </c>
      <c r="H110" s="4"/>
      <c r="I110" s="68"/>
    </row>
    <row r="111" spans="1:9" ht="16.5" thickBot="1">
      <c r="A111" s="50"/>
      <c r="B111" s="51"/>
      <c r="C111" s="155" t="s">
        <v>28</v>
      </c>
      <c r="D111" s="158">
        <f t="shared" si="4"/>
        <v>27836027.17</v>
      </c>
      <c r="E111" s="158">
        <f t="shared" si="4"/>
        <v>4605215.339999999</v>
      </c>
      <c r="F111" s="158">
        <f t="shared" si="4"/>
        <v>2189947.4899999998</v>
      </c>
      <c r="G111" s="126">
        <f>SUM(G108:G110)</f>
        <v>34631190</v>
      </c>
      <c r="H111" s="77">
        <v>349810</v>
      </c>
      <c r="I111" s="78">
        <v>34981000</v>
      </c>
    </row>
    <row r="112" spans="1:9" ht="15.75">
      <c r="A112" s="50"/>
      <c r="B112" s="162"/>
      <c r="C112" s="59" t="s">
        <v>29</v>
      </c>
      <c r="D112" s="158">
        <f t="shared" si="4"/>
        <v>9537490.850000001</v>
      </c>
      <c r="E112" s="158">
        <f t="shared" si="4"/>
        <v>1560366.6400000001</v>
      </c>
      <c r="F112" s="158">
        <f t="shared" si="4"/>
        <v>708574.75</v>
      </c>
      <c r="G112" s="61">
        <f>SUM(D112:F112)</f>
        <v>11806432.240000002</v>
      </c>
      <c r="H112" s="4"/>
      <c r="I112" s="68"/>
    </row>
    <row r="113" spans="1:9" ht="15.75">
      <c r="A113" s="50"/>
      <c r="B113" s="51"/>
      <c r="C113" s="65" t="s">
        <v>30</v>
      </c>
      <c r="D113" s="159">
        <f t="shared" si="4"/>
        <v>9539418.05</v>
      </c>
      <c r="E113" s="159">
        <f t="shared" si="4"/>
        <v>1448775.6400000001</v>
      </c>
      <c r="F113" s="159">
        <f t="shared" si="4"/>
        <v>760165.75</v>
      </c>
      <c r="G113" s="67">
        <f>SUM(D113:F113)</f>
        <v>11748359.440000001</v>
      </c>
      <c r="H113" s="4"/>
      <c r="I113" s="68"/>
    </row>
    <row r="114" spans="1:9" ht="16.5" thickBot="1">
      <c r="A114" s="50"/>
      <c r="B114" s="165"/>
      <c r="C114" s="92" t="s">
        <v>31</v>
      </c>
      <c r="D114" s="160">
        <f t="shared" si="4"/>
        <v>9412804.05</v>
      </c>
      <c r="E114" s="160">
        <f t="shared" si="4"/>
        <v>1504561.6400000001</v>
      </c>
      <c r="F114" s="160">
        <f t="shared" si="4"/>
        <v>950993.75</v>
      </c>
      <c r="G114" s="85">
        <f>SUM(D114:F114)</f>
        <v>11868359.440000001</v>
      </c>
      <c r="H114" s="4"/>
      <c r="I114" s="68"/>
    </row>
    <row r="115" spans="1:9" ht="16.5" thickBot="1">
      <c r="A115" s="50"/>
      <c r="B115" s="51"/>
      <c r="C115" s="167" t="s">
        <v>32</v>
      </c>
      <c r="D115" s="158">
        <f t="shared" si="4"/>
        <v>28489712.95</v>
      </c>
      <c r="E115" s="158">
        <f t="shared" si="4"/>
        <v>4513703.92</v>
      </c>
      <c r="F115" s="158">
        <f t="shared" si="4"/>
        <v>2419734.25</v>
      </c>
      <c r="G115" s="126">
        <f>G112+G113+G114</f>
        <v>35423151.120000005</v>
      </c>
      <c r="H115" s="77">
        <f>H13+H30</f>
        <v>337848.88</v>
      </c>
      <c r="I115" s="78">
        <f>G115+H115</f>
        <v>35761000.00000001</v>
      </c>
    </row>
    <row r="116" spans="1:9" ht="15.75">
      <c r="A116" s="50"/>
      <c r="B116" s="168"/>
      <c r="C116" s="59" t="s">
        <v>33</v>
      </c>
      <c r="D116" s="158">
        <f t="shared" si="4"/>
        <v>9537707.05</v>
      </c>
      <c r="E116" s="158">
        <f t="shared" si="4"/>
        <v>1516631.54</v>
      </c>
      <c r="F116" s="158">
        <f t="shared" si="4"/>
        <v>708567.85</v>
      </c>
      <c r="G116" s="61">
        <f>SUM(D116:F116)</f>
        <v>11762906.44</v>
      </c>
      <c r="H116" s="184"/>
      <c r="I116" s="93"/>
    </row>
    <row r="117" spans="1:9" ht="15.75">
      <c r="A117" s="50"/>
      <c r="B117" s="51"/>
      <c r="C117" s="65" t="s">
        <v>34</v>
      </c>
      <c r="D117" s="128">
        <f t="shared" si="4"/>
        <v>9539418.05</v>
      </c>
      <c r="E117" s="128">
        <f t="shared" si="4"/>
        <v>1476216.6800000002</v>
      </c>
      <c r="F117" s="128">
        <f t="shared" si="4"/>
        <v>730020.21</v>
      </c>
      <c r="G117" s="8">
        <f>SUM(D117:F117)</f>
        <v>11745654.940000001</v>
      </c>
      <c r="H117" s="185"/>
      <c r="I117" s="157"/>
    </row>
    <row r="118" spans="1:9" ht="16.5" thickBot="1">
      <c r="A118" s="50"/>
      <c r="B118" s="165"/>
      <c r="C118" s="92" t="s">
        <v>35</v>
      </c>
      <c r="D118" s="104">
        <f t="shared" si="4"/>
        <v>9481244.05</v>
      </c>
      <c r="E118" s="104">
        <f t="shared" si="4"/>
        <v>1286198.27</v>
      </c>
      <c r="F118" s="104">
        <f t="shared" si="4"/>
        <v>907136.5900000001</v>
      </c>
      <c r="G118" s="9">
        <f>SUM(D118:F118)</f>
        <v>11674578.91</v>
      </c>
      <c r="H118" s="185"/>
      <c r="I118" s="157"/>
    </row>
    <row r="119" spans="1:9" ht="16.5" thickBot="1">
      <c r="A119" s="50"/>
      <c r="B119" s="165"/>
      <c r="C119" s="167" t="s">
        <v>36</v>
      </c>
      <c r="D119" s="158">
        <f t="shared" si="4"/>
        <v>28558369.15</v>
      </c>
      <c r="E119" s="158">
        <f t="shared" si="4"/>
        <v>4279046.49</v>
      </c>
      <c r="F119" s="158">
        <f t="shared" si="4"/>
        <v>2345724.65</v>
      </c>
      <c r="G119" s="126">
        <f>G116+G117+G118</f>
        <v>35183140.29000001</v>
      </c>
      <c r="H119" s="77">
        <f>H17+H34</f>
        <v>323539.70999999996</v>
      </c>
      <c r="I119" s="78">
        <f>G119+H119</f>
        <v>35506680.00000001</v>
      </c>
    </row>
    <row r="120" spans="1:9" ht="15.75">
      <c r="A120" s="50"/>
      <c r="B120" s="165"/>
      <c r="C120" s="59" t="s">
        <v>37</v>
      </c>
      <c r="D120" s="158">
        <f t="shared" si="4"/>
        <v>9522830.600000001</v>
      </c>
      <c r="E120" s="158">
        <f t="shared" si="4"/>
        <v>1507275.6800000002</v>
      </c>
      <c r="F120" s="158">
        <f t="shared" si="4"/>
        <v>730020.21</v>
      </c>
      <c r="G120" s="61">
        <f>SUM(D120:F120)</f>
        <v>11760126.490000002</v>
      </c>
      <c r="H120" s="185"/>
      <c r="I120" s="157"/>
    </row>
    <row r="121" spans="1:9" ht="15.75">
      <c r="A121" s="50"/>
      <c r="B121" s="168"/>
      <c r="C121" s="65" t="s">
        <v>38</v>
      </c>
      <c r="D121" s="159">
        <f t="shared" si="4"/>
        <v>9526516.700000001</v>
      </c>
      <c r="E121" s="159">
        <f t="shared" si="4"/>
        <v>1384766.9400000009</v>
      </c>
      <c r="F121" s="159">
        <f t="shared" si="4"/>
        <v>848625.88</v>
      </c>
      <c r="G121" s="67">
        <f>SUM(D121:F121)</f>
        <v>11759909.520000003</v>
      </c>
      <c r="H121" s="185"/>
      <c r="I121" s="157"/>
    </row>
    <row r="122" spans="1:9" ht="16.5" thickBot="1">
      <c r="A122" s="50"/>
      <c r="B122" s="165"/>
      <c r="C122" s="92" t="s">
        <v>39</v>
      </c>
      <c r="D122" s="160">
        <f t="shared" si="4"/>
        <v>9224015</v>
      </c>
      <c r="E122" s="160">
        <f t="shared" si="4"/>
        <v>1676916.1600000001</v>
      </c>
      <c r="F122" s="160">
        <f t="shared" si="4"/>
        <v>784089.63</v>
      </c>
      <c r="G122" s="85">
        <f>SUM(D122:F122)</f>
        <v>11685020.790000001</v>
      </c>
      <c r="H122" s="185"/>
      <c r="I122" s="157"/>
    </row>
    <row r="123" spans="1:9" ht="16.5" thickBot="1">
      <c r="A123" s="50"/>
      <c r="B123" s="51"/>
      <c r="C123" s="155" t="s">
        <v>40</v>
      </c>
      <c r="D123" s="158">
        <f t="shared" si="4"/>
        <v>28273362.299999997</v>
      </c>
      <c r="E123" s="158">
        <f t="shared" si="4"/>
        <v>4568958.78</v>
      </c>
      <c r="F123" s="158">
        <f t="shared" si="4"/>
        <v>2362735.7199999997</v>
      </c>
      <c r="G123" s="96">
        <f>SUM(D123:F123)</f>
        <v>35205056.8</v>
      </c>
      <c r="H123" s="186">
        <f>H21+H38</f>
        <v>345263.2</v>
      </c>
      <c r="I123" s="78">
        <f>G123+H123</f>
        <v>35550320</v>
      </c>
    </row>
    <row r="124" spans="1:11" ht="16.5" thickBot="1">
      <c r="A124" s="106"/>
      <c r="B124" s="174"/>
      <c r="C124" s="74" t="s">
        <v>41</v>
      </c>
      <c r="D124" s="187">
        <f t="shared" si="4"/>
        <v>113157471.57</v>
      </c>
      <c r="E124" s="187">
        <f t="shared" si="4"/>
        <v>17966924.53</v>
      </c>
      <c r="F124" s="187">
        <f t="shared" si="4"/>
        <v>9318142.11</v>
      </c>
      <c r="G124" s="76">
        <f>SUM(D124:F124)</f>
        <v>140442538.20999998</v>
      </c>
      <c r="H124" s="77">
        <f>H111+H115+H119+H123</f>
        <v>1356461.79</v>
      </c>
      <c r="I124" s="78">
        <f>G124+H124</f>
        <v>141798999.99999997</v>
      </c>
      <c r="J124" t="s">
        <v>43</v>
      </c>
      <c r="K124" s="1"/>
    </row>
    <row r="126" spans="1:9" ht="12.75">
      <c r="A126" s="1"/>
      <c r="B126" s="1"/>
      <c r="C126" s="1"/>
      <c r="D126" s="189"/>
      <c r="F126" s="189"/>
      <c r="G126" s="190">
        <v>43857</v>
      </c>
      <c r="H126" s="1"/>
      <c r="I126" s="1"/>
    </row>
    <row r="127" spans="1:9" ht="12.75">
      <c r="A127" s="1"/>
      <c r="B127" s="1"/>
      <c r="C127" s="1"/>
      <c r="D127" s="189"/>
      <c r="F127" s="189"/>
      <c r="G127" s="189"/>
      <c r="H127" s="1"/>
      <c r="I127" s="1"/>
    </row>
    <row r="128" spans="1:9" ht="12.75">
      <c r="A128" s="1"/>
      <c r="B128" s="1"/>
      <c r="C128" s="1"/>
      <c r="D128" s="189"/>
      <c r="F128" s="189"/>
      <c r="G128" s="189"/>
      <c r="H128" s="1"/>
      <c r="I128" s="1"/>
    </row>
    <row r="129" spans="1:9" ht="12.75">
      <c r="A129" s="1"/>
      <c r="B129" s="1"/>
      <c r="C129" s="1"/>
      <c r="D129" s="189"/>
      <c r="F129" s="189"/>
      <c r="G129" s="189"/>
      <c r="H129" s="1"/>
      <c r="I129" s="1"/>
    </row>
    <row r="130" spans="1:9" ht="12.75">
      <c r="A130" s="1"/>
      <c r="B130" s="1"/>
      <c r="C130" s="1"/>
      <c r="D130" s="189"/>
      <c r="F130" s="189"/>
      <c r="G130" s="189"/>
      <c r="H130" s="1"/>
      <c r="I130" s="1"/>
    </row>
    <row r="131" spans="1:9" ht="12.75">
      <c r="A131" s="1"/>
      <c r="B131" s="1"/>
      <c r="C131" s="1"/>
      <c r="D131" s="189"/>
      <c r="F131" s="189"/>
      <c r="G131" s="189"/>
      <c r="H131" s="1"/>
      <c r="I131" s="1"/>
    </row>
    <row r="132" spans="1:9" ht="12.75">
      <c r="A132" s="1"/>
      <c r="B132" s="1"/>
      <c r="C132" s="1"/>
      <c r="D132" s="189"/>
      <c r="F132" s="189"/>
      <c r="G132" s="189"/>
      <c r="H132" s="1"/>
      <c r="I132" s="1"/>
    </row>
    <row r="133" spans="1:9" ht="12.75">
      <c r="A133" s="1"/>
      <c r="B133" s="1"/>
      <c r="C133" s="1"/>
      <c r="D133" s="189"/>
      <c r="F133" s="189"/>
      <c r="G133" s="189"/>
      <c r="H133" s="1"/>
      <c r="I133" s="1"/>
    </row>
    <row r="134" spans="1:9" ht="12.75">
      <c r="A134" s="1"/>
      <c r="B134" s="1"/>
      <c r="C134" s="1"/>
      <c r="D134" s="189"/>
      <c r="F134" s="189"/>
      <c r="G134" s="189"/>
      <c r="H134" s="1"/>
      <c r="I134" s="1"/>
    </row>
    <row r="135" spans="1:9" ht="12.75">
      <c r="A135" s="1"/>
      <c r="B135" s="1"/>
      <c r="C135" s="1"/>
      <c r="D135" s="189"/>
      <c r="F135" s="189"/>
      <c r="G135" s="189"/>
      <c r="H135" s="1"/>
      <c r="I135" s="1"/>
    </row>
    <row r="136" spans="1:9" ht="12.75">
      <c r="A136" s="1"/>
      <c r="B136" s="1"/>
      <c r="C136" s="1"/>
      <c r="D136" s="189"/>
      <c r="F136" s="189"/>
      <c r="G136" s="189"/>
      <c r="H136" s="1"/>
      <c r="I136" s="1"/>
    </row>
    <row r="137" spans="1:9" ht="12.75">
      <c r="A137" s="1"/>
      <c r="B137" s="1"/>
      <c r="C137" s="1"/>
      <c r="D137" s="189"/>
      <c r="F137" s="189"/>
      <c r="G137" s="189"/>
      <c r="H137" s="1"/>
      <c r="I137" s="1"/>
    </row>
    <row r="138" spans="1:9" ht="12.75">
      <c r="A138" s="1"/>
      <c r="B138" s="1"/>
      <c r="C138" s="1"/>
      <c r="D138" s="189"/>
      <c r="F138" s="189"/>
      <c r="G138" s="189"/>
      <c r="H138" s="1"/>
      <c r="I138" s="1"/>
    </row>
    <row r="139" spans="1:9" ht="12.75">
      <c r="A139" s="1"/>
      <c r="B139" s="1"/>
      <c r="C139" s="1"/>
      <c r="D139" s="189"/>
      <c r="F139" s="189"/>
      <c r="G139" s="189"/>
      <c r="H139" s="1"/>
      <c r="I139" s="1"/>
    </row>
    <row r="140" spans="1:9" ht="12.75">
      <c r="A140" s="1"/>
      <c r="B140" s="1"/>
      <c r="C140" s="1"/>
      <c r="D140" s="189"/>
      <c r="F140" s="189"/>
      <c r="G140" s="189"/>
      <c r="H140" s="1"/>
      <c r="I140" s="1"/>
    </row>
    <row r="141" spans="1:9" ht="12.75">
      <c r="A141" s="1"/>
      <c r="B141" s="1"/>
      <c r="C141" s="1"/>
      <c r="D141" s="189"/>
      <c r="F141" s="189"/>
      <c r="G141" s="189"/>
      <c r="H141" s="1"/>
      <c r="I141" s="1"/>
    </row>
    <row r="142" spans="1:9" ht="12.75">
      <c r="A142" s="1"/>
      <c r="B142" s="1"/>
      <c r="C142" s="1"/>
      <c r="D142" s="189"/>
      <c r="F142" s="189"/>
      <c r="G142" s="189"/>
      <c r="H142" s="1"/>
      <c r="I142" s="1"/>
    </row>
    <row r="143" spans="1:9" ht="12.75">
      <c r="A143" s="1"/>
      <c r="B143" s="1"/>
      <c r="C143" s="1"/>
      <c r="D143" s="189"/>
      <c r="F143" s="189"/>
      <c r="G143" s="189"/>
      <c r="H143" s="1"/>
      <c r="I143" s="1"/>
    </row>
    <row r="144" spans="1:9" ht="12.75">
      <c r="A144" s="1"/>
      <c r="B144" s="1"/>
      <c r="C144" s="1"/>
      <c r="D144" s="189"/>
      <c r="F144" s="189"/>
      <c r="G144" s="189"/>
      <c r="H144" s="1"/>
      <c r="I144" s="1"/>
    </row>
    <row r="145" spans="1:9" ht="12.75">
      <c r="A145" s="1"/>
      <c r="B145" s="1"/>
      <c r="C145" s="1"/>
      <c r="D145" s="189"/>
      <c r="F145" s="189"/>
      <c r="G145" s="189"/>
      <c r="H145" s="1"/>
      <c r="I145" s="1"/>
    </row>
    <row r="146" spans="1:9" ht="12.75">
      <c r="A146" s="1"/>
      <c r="B146" s="1"/>
      <c r="C146" s="1"/>
      <c r="D146" s="189"/>
      <c r="F146" s="189"/>
      <c r="G146" s="189"/>
      <c r="H146" s="1"/>
      <c r="I146" s="1"/>
    </row>
    <row r="147" spans="1:9" ht="12.75">
      <c r="A147" s="1"/>
      <c r="B147" s="1"/>
      <c r="C147" s="1"/>
      <c r="D147" s="189"/>
      <c r="F147" s="189"/>
      <c r="G147" s="189"/>
      <c r="H147" s="1"/>
      <c r="I147" s="1"/>
    </row>
    <row r="148" spans="1:9" ht="12.75">
      <c r="A148" s="1"/>
      <c r="B148" s="1"/>
      <c r="C148" s="1"/>
      <c r="D148" s="189"/>
      <c r="F148" s="189"/>
      <c r="G148" s="189"/>
      <c r="H148" s="1"/>
      <c r="I148" s="1"/>
    </row>
    <row r="149" spans="1:9" ht="12.75">
      <c r="A149" s="1"/>
      <c r="B149" s="1"/>
      <c r="C149" s="1"/>
      <c r="D149" s="189"/>
      <c r="F149" s="189"/>
      <c r="G149" s="189"/>
      <c r="H149" s="1"/>
      <c r="I149" s="1"/>
    </row>
    <row r="150" spans="1:9" ht="12.75">
      <c r="A150" s="1"/>
      <c r="B150" s="1"/>
      <c r="C150" s="1"/>
      <c r="D150" s="189"/>
      <c r="F150" s="189"/>
      <c r="G150" s="189"/>
      <c r="H150" s="1"/>
      <c r="I150" s="1"/>
    </row>
    <row r="151" spans="1:9" ht="12.75">
      <c r="A151" s="1"/>
      <c r="B151" s="1"/>
      <c r="C151" s="1"/>
      <c r="D151" s="189"/>
      <c r="F151" s="189"/>
      <c r="G151" s="189"/>
      <c r="H151" s="1"/>
      <c r="I151" s="1"/>
    </row>
    <row r="152" spans="1:9" ht="12.75">
      <c r="A152" s="1"/>
      <c r="B152" s="1"/>
      <c r="C152" s="1"/>
      <c r="D152" s="189"/>
      <c r="F152" s="189"/>
      <c r="G152" s="189"/>
      <c r="H152" s="1"/>
      <c r="I152" s="1"/>
    </row>
    <row r="153" spans="1:9" ht="12.75">
      <c r="A153" s="1"/>
      <c r="B153" s="1"/>
      <c r="C153" s="1"/>
      <c r="D153" s="189"/>
      <c r="F153" s="189"/>
      <c r="G153" s="189"/>
      <c r="H153" s="1"/>
      <c r="I153" s="1"/>
    </row>
    <row r="154" spans="1:9" ht="12.75">
      <c r="A154" s="1"/>
      <c r="B154" s="1"/>
      <c r="C154" s="1"/>
      <c r="D154" s="189"/>
      <c r="F154" s="189"/>
      <c r="G154" s="189"/>
      <c r="H154" s="1"/>
      <c r="I154" s="1"/>
    </row>
    <row r="155" spans="1:9" ht="12.75">
      <c r="A155" s="1"/>
      <c r="B155" s="1"/>
      <c r="C155" s="1"/>
      <c r="D155" s="189"/>
      <c r="F155" s="189"/>
      <c r="G155" s="189"/>
      <c r="H155" s="1"/>
      <c r="I155" s="1"/>
    </row>
    <row r="156" spans="1:9" ht="12.75">
      <c r="A156" s="1"/>
      <c r="B156" s="1"/>
      <c r="C156" s="1"/>
      <c r="D156" s="189"/>
      <c r="F156" s="189"/>
      <c r="G156" s="189"/>
      <c r="H156" s="1"/>
      <c r="I156" s="1"/>
    </row>
    <row r="157" spans="1:9" ht="12.75">
      <c r="A157" s="1"/>
      <c r="B157" s="1"/>
      <c r="C157" s="1"/>
      <c r="D157" s="189"/>
      <c r="F157" s="189"/>
      <c r="G157" s="189"/>
      <c r="H157" s="1"/>
      <c r="I157" s="1"/>
    </row>
  </sheetData>
  <mergeCells count="1">
    <mergeCell ref="A3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D33" sqref="D33"/>
    </sheetView>
  </sheetViews>
  <sheetFormatPr defaultColWidth="9.140625" defaultRowHeight="12.75"/>
  <cols>
    <col min="1" max="1" width="6.421875" style="0" customWidth="1"/>
    <col min="2" max="2" width="30.57421875" style="0" customWidth="1"/>
    <col min="3" max="3" width="11.421875" style="0" customWidth="1"/>
    <col min="4" max="4" width="16.7109375" style="0" customWidth="1"/>
    <col min="5" max="5" width="17.8515625" style="0" customWidth="1"/>
    <col min="6" max="6" width="15.7109375" style="0" customWidth="1"/>
    <col min="7" max="7" width="17.7109375" style="0" customWidth="1"/>
    <col min="8" max="8" width="17.8515625" style="0" customWidth="1"/>
    <col min="9" max="9" width="13.57421875" style="11" bestFit="1" customWidth="1"/>
    <col min="10" max="10" width="16.00390625" style="11" bestFit="1" customWidth="1"/>
    <col min="11" max="11" width="13.140625" style="11" customWidth="1"/>
    <col min="12" max="12" width="15.140625" style="11" customWidth="1"/>
    <col min="13" max="13" width="9.140625" style="11" customWidth="1"/>
    <col min="14" max="14" width="9.140625" style="1" customWidth="1"/>
  </cols>
  <sheetData>
    <row r="1" ht="15.75">
      <c r="A1" s="191" t="s">
        <v>44</v>
      </c>
    </row>
    <row r="3" spans="1:8" ht="15.75" thickBot="1">
      <c r="A3" s="193" t="s">
        <v>46</v>
      </c>
      <c r="B3" s="193"/>
      <c r="C3" s="193"/>
      <c r="D3" s="193"/>
      <c r="E3" s="193"/>
      <c r="F3" s="193"/>
      <c r="G3" s="193"/>
      <c r="H3" s="193"/>
    </row>
    <row r="4" spans="1:10" ht="15.75">
      <c r="A4" s="2" t="s">
        <v>0</v>
      </c>
      <c r="B4" s="12" t="s">
        <v>1</v>
      </c>
      <c r="C4" s="12"/>
      <c r="D4" s="13"/>
      <c r="E4" s="13" t="s">
        <v>2</v>
      </c>
      <c r="F4" s="13" t="s">
        <v>3</v>
      </c>
      <c r="G4" s="13" t="s">
        <v>4</v>
      </c>
      <c r="H4" s="14" t="s">
        <v>5</v>
      </c>
      <c r="J4" s="15"/>
    </row>
    <row r="5" spans="1:8" ht="16.5" thickBot="1">
      <c r="A5" s="3" t="s">
        <v>6</v>
      </c>
      <c r="B5" s="16" t="s">
        <v>7</v>
      </c>
      <c r="C5" s="17"/>
      <c r="D5" s="18"/>
      <c r="E5" s="19"/>
      <c r="F5" s="19"/>
      <c r="G5" s="19"/>
      <c r="H5" s="20" t="s">
        <v>20</v>
      </c>
    </row>
    <row r="6" spans="1:8" ht="15.75">
      <c r="A6" s="2">
        <v>1</v>
      </c>
      <c r="B6" s="12" t="s">
        <v>8</v>
      </c>
      <c r="C6" s="16">
        <v>2019</v>
      </c>
      <c r="D6" s="21" t="s">
        <v>21</v>
      </c>
      <c r="E6" s="22">
        <v>47782996.8</v>
      </c>
      <c r="F6" s="22">
        <v>4763764.22</v>
      </c>
      <c r="G6" s="22">
        <v>2991958.61</v>
      </c>
      <c r="H6" s="10">
        <f>SUM(E6:G6)</f>
        <v>55538719.629999995</v>
      </c>
    </row>
    <row r="7" spans="1:8" ht="15.75">
      <c r="A7" s="3"/>
      <c r="B7" s="16" t="s">
        <v>9</v>
      </c>
      <c r="C7" s="23"/>
      <c r="D7" s="24" t="s">
        <v>22</v>
      </c>
      <c r="E7" s="7">
        <v>49854768.86</v>
      </c>
      <c r="F7" s="7">
        <v>4664542.68</v>
      </c>
      <c r="G7" s="7">
        <v>2991742.26</v>
      </c>
      <c r="H7" s="8">
        <f aca="true" t="shared" si="0" ref="H7:H23">SUM(E7:G7)</f>
        <v>57511053.8</v>
      </c>
    </row>
    <row r="8" spans="1:8" ht="16.5" thickBot="1">
      <c r="A8" s="4"/>
      <c r="B8" s="25"/>
      <c r="C8" s="16"/>
      <c r="D8" s="26" t="s">
        <v>23</v>
      </c>
      <c r="E8" s="27">
        <v>47782979.18</v>
      </c>
      <c r="F8" s="27">
        <v>4664542.68</v>
      </c>
      <c r="G8" s="27">
        <v>2991742.26</v>
      </c>
      <c r="H8" s="9">
        <f t="shared" si="0"/>
        <v>55439264.12</v>
      </c>
    </row>
    <row r="9" spans="1:10" ht="15.75">
      <c r="A9" s="2">
        <v>2</v>
      </c>
      <c r="B9" s="12" t="s">
        <v>10</v>
      </c>
      <c r="C9" s="12">
        <v>2019</v>
      </c>
      <c r="D9" s="21" t="s">
        <v>21</v>
      </c>
      <c r="E9" s="22">
        <v>46192362.15</v>
      </c>
      <c r="F9" s="22">
        <v>5886923.49</v>
      </c>
      <c r="G9" s="22">
        <v>2409725</v>
      </c>
      <c r="H9" s="10">
        <f t="shared" si="0"/>
        <v>54489010.64</v>
      </c>
      <c r="J9" s="28"/>
    </row>
    <row r="10" spans="1:8" ht="15.75">
      <c r="A10" s="3"/>
      <c r="B10" s="16" t="s">
        <v>11</v>
      </c>
      <c r="C10" s="23"/>
      <c r="D10" s="24" t="s">
        <v>22</v>
      </c>
      <c r="E10" s="7">
        <v>46183461.5</v>
      </c>
      <c r="F10" s="7">
        <v>6448263.03</v>
      </c>
      <c r="G10" s="7">
        <v>3553869</v>
      </c>
      <c r="H10" s="8">
        <f t="shared" si="0"/>
        <v>56185593.53</v>
      </c>
    </row>
    <row r="11" spans="1:8" ht="16.5" thickBot="1">
      <c r="A11" s="3"/>
      <c r="B11" s="16" t="s">
        <v>12</v>
      </c>
      <c r="C11" s="17"/>
      <c r="D11" s="26" t="s">
        <v>23</v>
      </c>
      <c r="E11" s="27">
        <v>46183461.5</v>
      </c>
      <c r="F11" s="27">
        <v>5886894.13</v>
      </c>
      <c r="G11" s="27">
        <v>2409714</v>
      </c>
      <c r="H11" s="9">
        <f t="shared" si="0"/>
        <v>54480069.63</v>
      </c>
    </row>
    <row r="12" spans="1:8" ht="15.75">
      <c r="A12" s="2">
        <v>3</v>
      </c>
      <c r="B12" s="12" t="s">
        <v>10</v>
      </c>
      <c r="C12" s="16">
        <v>2019</v>
      </c>
      <c r="D12" s="21" t="s">
        <v>21</v>
      </c>
      <c r="E12" s="22">
        <v>18198196</v>
      </c>
      <c r="F12" s="22">
        <v>1664549.23</v>
      </c>
      <c r="G12" s="22">
        <v>2600264.14</v>
      </c>
      <c r="H12" s="10">
        <f t="shared" si="0"/>
        <v>22463009.37</v>
      </c>
    </row>
    <row r="13" spans="1:8" ht="15.75">
      <c r="A13" s="3"/>
      <c r="B13" s="16" t="s">
        <v>13</v>
      </c>
      <c r="C13" s="23"/>
      <c r="D13" s="24" t="s">
        <v>22</v>
      </c>
      <c r="E13" s="7">
        <v>18079901.94</v>
      </c>
      <c r="F13" s="7">
        <v>1662643.63</v>
      </c>
      <c r="G13" s="7">
        <v>2600030.86</v>
      </c>
      <c r="H13" s="8">
        <f t="shared" si="0"/>
        <v>22342576.43</v>
      </c>
    </row>
    <row r="14" spans="1:8" ht="16.5" thickBot="1">
      <c r="A14" s="3"/>
      <c r="B14" s="16" t="s">
        <v>14</v>
      </c>
      <c r="C14" s="17"/>
      <c r="D14" s="24" t="s">
        <v>23</v>
      </c>
      <c r="E14" s="27">
        <v>18079901.94</v>
      </c>
      <c r="F14" s="27">
        <v>1662643.63</v>
      </c>
      <c r="G14" s="27">
        <v>2600030.86</v>
      </c>
      <c r="H14" s="9">
        <f t="shared" si="0"/>
        <v>22342576.43</v>
      </c>
    </row>
    <row r="15" spans="1:8" ht="15.75">
      <c r="A15" s="2">
        <v>4</v>
      </c>
      <c r="B15" s="12" t="s">
        <v>15</v>
      </c>
      <c r="C15" s="16">
        <v>2019</v>
      </c>
      <c r="D15" s="21" t="s">
        <v>21</v>
      </c>
      <c r="E15" s="6">
        <v>983916.62</v>
      </c>
      <c r="F15" s="6">
        <v>4306297.39</v>
      </c>
      <c r="G15" s="6">
        <v>0</v>
      </c>
      <c r="H15" s="10">
        <f t="shared" si="0"/>
        <v>5290214.01</v>
      </c>
    </row>
    <row r="16" spans="1:8" ht="15.75">
      <c r="A16" s="3"/>
      <c r="B16" s="16" t="s">
        <v>16</v>
      </c>
      <c r="C16" s="23"/>
      <c r="D16" s="24" t="s">
        <v>22</v>
      </c>
      <c r="E16" s="29">
        <v>1559815.36</v>
      </c>
      <c r="F16" s="29">
        <v>5035983.57</v>
      </c>
      <c r="G16" s="29">
        <v>0</v>
      </c>
      <c r="H16" s="8">
        <f t="shared" si="0"/>
        <v>6595798.930000001</v>
      </c>
    </row>
    <row r="17" spans="1:8" ht="16.5" thickBot="1">
      <c r="A17" s="4"/>
      <c r="B17" s="25"/>
      <c r="C17" s="17"/>
      <c r="D17" s="26" t="s">
        <v>23</v>
      </c>
      <c r="E17" s="5">
        <v>983799.77</v>
      </c>
      <c r="F17" s="5">
        <v>4306273.89</v>
      </c>
      <c r="G17" s="5">
        <v>0</v>
      </c>
      <c r="H17" s="9">
        <f t="shared" si="0"/>
        <v>5290073.66</v>
      </c>
    </row>
    <row r="18" spans="1:8" ht="15.75">
      <c r="A18" s="2">
        <v>5</v>
      </c>
      <c r="B18" s="12" t="s">
        <v>17</v>
      </c>
      <c r="C18" s="16">
        <v>2019</v>
      </c>
      <c r="D18" s="21" t="s">
        <v>21</v>
      </c>
      <c r="E18" s="22">
        <v>0</v>
      </c>
      <c r="F18" s="22">
        <v>0</v>
      </c>
      <c r="G18" s="22">
        <v>1019979.36</v>
      </c>
      <c r="H18" s="10">
        <f t="shared" si="0"/>
        <v>1019979.36</v>
      </c>
    </row>
    <row r="19" spans="1:8" ht="15.75">
      <c r="A19" s="3"/>
      <c r="B19" s="16" t="s">
        <v>18</v>
      </c>
      <c r="C19" s="23"/>
      <c r="D19" s="30" t="s">
        <v>22</v>
      </c>
      <c r="E19" s="7">
        <v>0</v>
      </c>
      <c r="F19" s="7">
        <v>0</v>
      </c>
      <c r="G19" s="7">
        <v>1041668.09</v>
      </c>
      <c r="H19" s="8">
        <f t="shared" si="0"/>
        <v>1041668.09</v>
      </c>
    </row>
    <row r="20" spans="1:8" ht="16.5" thickBot="1">
      <c r="A20" s="4"/>
      <c r="B20" s="25"/>
      <c r="C20" s="17"/>
      <c r="D20" s="31" t="s">
        <v>23</v>
      </c>
      <c r="E20" s="27">
        <v>0</v>
      </c>
      <c r="F20" s="27">
        <v>0</v>
      </c>
      <c r="G20" s="27">
        <v>1019973.83</v>
      </c>
      <c r="H20" s="9">
        <f t="shared" si="0"/>
        <v>1019973.83</v>
      </c>
    </row>
    <row r="21" spans="1:8" ht="15.75">
      <c r="A21" s="2">
        <v>6</v>
      </c>
      <c r="B21" s="12" t="s">
        <v>19</v>
      </c>
      <c r="C21" s="16">
        <v>2019</v>
      </c>
      <c r="D21" s="21" t="s">
        <v>21</v>
      </c>
      <c r="E21" s="22">
        <v>0</v>
      </c>
      <c r="F21" s="22">
        <v>1345390.2</v>
      </c>
      <c r="G21" s="22">
        <v>296215</v>
      </c>
      <c r="H21" s="10">
        <f t="shared" si="0"/>
        <v>1641605.2</v>
      </c>
    </row>
    <row r="22" spans="1:8" ht="15.75">
      <c r="A22" s="4"/>
      <c r="B22" s="25"/>
      <c r="C22" s="23"/>
      <c r="D22" s="30" t="s">
        <v>22</v>
      </c>
      <c r="E22" s="7">
        <v>0</v>
      </c>
      <c r="F22" s="7">
        <v>1535535.54</v>
      </c>
      <c r="G22" s="7">
        <v>286540</v>
      </c>
      <c r="H22" s="8">
        <f t="shared" si="0"/>
        <v>1822075.54</v>
      </c>
    </row>
    <row r="23" spans="1:8" ht="16.5" thickBot="1">
      <c r="A23" s="4"/>
      <c r="B23" s="25"/>
      <c r="C23" s="17"/>
      <c r="D23" s="31" t="s">
        <v>23</v>
      </c>
      <c r="E23" s="32">
        <v>0</v>
      </c>
      <c r="F23" s="32">
        <v>1345390.2</v>
      </c>
      <c r="G23" s="32">
        <v>286540</v>
      </c>
      <c r="H23" s="9">
        <f t="shared" si="0"/>
        <v>1631930.2</v>
      </c>
    </row>
    <row r="24" spans="1:8" ht="15.75">
      <c r="A24" s="2"/>
      <c r="B24" s="12" t="s">
        <v>5</v>
      </c>
      <c r="C24" s="16">
        <v>2019</v>
      </c>
      <c r="D24" s="21" t="s">
        <v>21</v>
      </c>
      <c r="E24" s="33">
        <f>E6+E9+E12+E15+E18+E21</f>
        <v>113157471.57</v>
      </c>
      <c r="F24" s="33">
        <f>F6+F9+F12+F15+F18+F21</f>
        <v>17966924.53</v>
      </c>
      <c r="G24" s="33">
        <f>G6+G9+G12+G15+G18+G21</f>
        <v>9318142.11</v>
      </c>
      <c r="H24" s="34">
        <f>H6+H9+H12+H15+H18+H21</f>
        <v>140442538.21</v>
      </c>
    </row>
    <row r="25" spans="1:8" ht="15.75">
      <c r="A25" s="4"/>
      <c r="B25" s="25"/>
      <c r="C25" s="23"/>
      <c r="D25" s="30" t="s">
        <v>22</v>
      </c>
      <c r="E25" s="35">
        <f aca="true" t="shared" si="1" ref="E25:H26">E7+E10+E13+E16+E19+E22</f>
        <v>115677947.66</v>
      </c>
      <c r="F25" s="35">
        <f t="shared" si="1"/>
        <v>19346968.45</v>
      </c>
      <c r="G25" s="35">
        <f t="shared" si="1"/>
        <v>10473850.209999999</v>
      </c>
      <c r="H25" s="36">
        <f t="shared" si="1"/>
        <v>145498766.32</v>
      </c>
    </row>
    <row r="26" spans="1:8" ht="16.5" thickBot="1">
      <c r="A26" s="37"/>
      <c r="B26" s="38"/>
      <c r="C26" s="17"/>
      <c r="D26" s="39" t="s">
        <v>23</v>
      </c>
      <c r="E26" s="40">
        <f t="shared" si="1"/>
        <v>113030142.39</v>
      </c>
      <c r="F26" s="40">
        <f t="shared" si="1"/>
        <v>17865744.529999997</v>
      </c>
      <c r="G26" s="40">
        <f t="shared" si="1"/>
        <v>9308000.95</v>
      </c>
      <c r="H26" s="41">
        <f t="shared" si="1"/>
        <v>140203887.87</v>
      </c>
    </row>
    <row r="28" spans="5:8" ht="15">
      <c r="E28" s="1"/>
      <c r="F28" s="1"/>
      <c r="G28" s="1"/>
      <c r="H28" s="42">
        <v>43857</v>
      </c>
    </row>
    <row r="29" spans="5:7" ht="15">
      <c r="E29" s="1"/>
      <c r="F29" s="1"/>
      <c r="G29" s="1"/>
    </row>
    <row r="30" spans="5:7" ht="15">
      <c r="E30" s="1"/>
      <c r="F30" s="1"/>
      <c r="G30" s="1"/>
    </row>
    <row r="31" spans="5:7" ht="15">
      <c r="E31" s="1"/>
      <c r="F31" s="1"/>
      <c r="G31" s="1"/>
    </row>
    <row r="32" spans="5:7" ht="15">
      <c r="E32" s="1"/>
      <c r="F32" s="1"/>
      <c r="G32" s="1"/>
    </row>
    <row r="33" spans="5:7" ht="15">
      <c r="E33" s="1"/>
      <c r="F33" s="1"/>
      <c r="G33" s="1"/>
    </row>
    <row r="34" spans="5:7" ht="15">
      <c r="E34" s="1"/>
      <c r="F34" s="1"/>
      <c r="G34" s="1"/>
    </row>
    <row r="35" spans="5:7" ht="15">
      <c r="E35" s="1"/>
      <c r="F35" s="1"/>
      <c r="G35" s="1"/>
    </row>
    <row r="36" spans="5:7" ht="15">
      <c r="E36" s="1"/>
      <c r="F36" s="1"/>
      <c r="G36" s="1"/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5:7" ht="15">
      <c r="E39" s="1"/>
      <c r="F39" s="1"/>
      <c r="G39" s="1"/>
    </row>
    <row r="40" spans="5:7" ht="15">
      <c r="E40" s="1"/>
      <c r="F40" s="1"/>
      <c r="G40" s="1"/>
    </row>
    <row r="41" spans="5:7" ht="15">
      <c r="E41" s="1"/>
      <c r="F41" s="1"/>
      <c r="G41" s="1"/>
    </row>
    <row r="42" spans="5:7" ht="15">
      <c r="E42" s="1"/>
      <c r="F42" s="1"/>
      <c r="G42" s="1"/>
    </row>
    <row r="43" spans="5:7" ht="15">
      <c r="E43" s="1"/>
      <c r="F43" s="1"/>
      <c r="G43" s="1"/>
    </row>
    <row r="44" spans="5:7" ht="15">
      <c r="E44" s="1"/>
      <c r="F44" s="1"/>
      <c r="G44" s="1"/>
    </row>
    <row r="45" spans="5:7" ht="15">
      <c r="E45" s="1"/>
      <c r="F45" s="1"/>
      <c r="G45" s="1"/>
    </row>
    <row r="46" spans="5:7" ht="15">
      <c r="E46" s="1"/>
      <c r="F46" s="1"/>
      <c r="G46" s="1"/>
    </row>
    <row r="47" spans="5:7" ht="15">
      <c r="E47" s="1"/>
      <c r="F47" s="1"/>
      <c r="G47" s="1"/>
    </row>
    <row r="48" spans="5:7" ht="15">
      <c r="E48" s="1"/>
      <c r="F48" s="1"/>
      <c r="G48" s="1"/>
    </row>
    <row r="49" spans="5:7" ht="15">
      <c r="E49" s="1"/>
      <c r="F49" s="1"/>
      <c r="G49" s="1"/>
    </row>
    <row r="50" spans="5:7" ht="15">
      <c r="E50" s="1"/>
      <c r="F50" s="1"/>
      <c r="G50" s="1"/>
    </row>
    <row r="51" spans="5:7" ht="15">
      <c r="E51" s="1"/>
      <c r="F51" s="1"/>
      <c r="G51" s="1"/>
    </row>
    <row r="52" spans="5:7" ht="15">
      <c r="E52" s="1"/>
      <c r="F52" s="1"/>
      <c r="G52" s="1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chitariu</cp:lastModifiedBy>
  <cp:lastPrinted>2019-10-09T06:55:01Z</cp:lastPrinted>
  <dcterms:created xsi:type="dcterms:W3CDTF">2014-10-27T09:54:54Z</dcterms:created>
  <dcterms:modified xsi:type="dcterms:W3CDTF">2020-01-30T13:09:31Z</dcterms:modified>
  <cp:category/>
  <cp:version/>
  <cp:contentType/>
  <cp:contentStatus/>
</cp:coreProperties>
</file>